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szczepanski8112\Desktop\SWZ akumulatory\FAC do cz.2\"/>
    </mc:Choice>
  </mc:AlternateContent>
  <xr:revisionPtr revIDLastSave="0" documentId="13_ncr:1_{D2B3528E-8D72-4AC0-8777-6EFA758F2C84}" xr6:coauthVersionLast="36" xr6:coauthVersionMax="36" xr10:uidLastSave="{00000000-0000-0000-0000-000000000000}"/>
  <bookViews>
    <workbookView xWindow="0" yWindow="0" windowWidth="28800" windowHeight="13905" firstSheet="2" activeTab="2" xr2:uid="{00000000-000D-0000-FFFF-FFFF00000000}"/>
  </bookViews>
  <sheets>
    <sheet name="techniczny" sheetId="3" state="hidden" r:id="rId1"/>
    <sheet name="całość" sheetId="11" state="hidden" r:id="rId2"/>
    <sheet name="część 2" sheetId="12" r:id="rId3"/>
  </sheets>
  <definedNames>
    <definedName name="_xlnm._FilterDatabase" localSheetId="1" hidden="1">całość!$A$1:$L$21</definedName>
    <definedName name="_xlnm._FilterDatabase" localSheetId="2" hidden="1">'część 2'!$A$1:$L$7</definedName>
    <definedName name="plik_Jelcz" localSheetId="1">całość!$A$3:$H$34</definedName>
    <definedName name="plik_Jelcz" localSheetId="2">'część 2'!$A$1:$H$8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7" i="12" l="1"/>
  <c r="R7" i="12"/>
  <c r="P7" i="12"/>
  <c r="O7" i="12"/>
  <c r="S6" i="12"/>
  <c r="R6" i="12"/>
  <c r="P6" i="12"/>
  <c r="O6" i="12"/>
  <c r="S5" i="12"/>
  <c r="R5" i="12"/>
  <c r="P5" i="12"/>
  <c r="O5" i="12"/>
  <c r="S4" i="12"/>
  <c r="R4" i="12"/>
  <c r="P4" i="12"/>
  <c r="O4" i="12"/>
  <c r="S3" i="12"/>
  <c r="R3" i="12"/>
  <c r="P3" i="12"/>
  <c r="O3" i="12"/>
  <c r="S8" i="12" l="1"/>
  <c r="S33" i="11"/>
  <c r="R33" i="11"/>
  <c r="P33" i="11"/>
  <c r="O33" i="11"/>
  <c r="S32" i="11"/>
  <c r="S34" i="11" s="1"/>
  <c r="R32" i="11"/>
  <c r="P32" i="11"/>
  <c r="O32" i="11"/>
  <c r="S27" i="11"/>
  <c r="R27" i="11"/>
  <c r="P27" i="11"/>
  <c r="O27" i="11"/>
  <c r="S26" i="11"/>
  <c r="S28" i="11" s="1"/>
  <c r="R26" i="11"/>
  <c r="P26" i="11"/>
  <c r="O26" i="11"/>
  <c r="S21" i="11"/>
  <c r="R21" i="11"/>
  <c r="P21" i="11"/>
  <c r="O21" i="11"/>
  <c r="S20" i="11"/>
  <c r="R20" i="11"/>
  <c r="P20" i="11"/>
  <c r="O20" i="11"/>
  <c r="S19" i="11"/>
  <c r="R19" i="11"/>
  <c r="P19" i="11"/>
  <c r="O19" i="11"/>
  <c r="S18" i="11"/>
  <c r="R18" i="11"/>
  <c r="P18" i="11"/>
  <c r="O18" i="11"/>
  <c r="S17" i="11"/>
  <c r="R17" i="11"/>
  <c r="P17" i="11"/>
  <c r="O17" i="11"/>
  <c r="S12" i="11"/>
  <c r="R12" i="11"/>
  <c r="P12" i="11"/>
  <c r="O12" i="11"/>
  <c r="S11" i="11"/>
  <c r="R11" i="11"/>
  <c r="P11" i="11"/>
  <c r="O11" i="11"/>
  <c r="S10" i="11"/>
  <c r="R10" i="11"/>
  <c r="P10" i="11"/>
  <c r="O10" i="11"/>
  <c r="S9" i="11"/>
  <c r="R9" i="11"/>
  <c r="P9" i="11"/>
  <c r="O9" i="11"/>
  <c r="S8" i="11"/>
  <c r="R8" i="11"/>
  <c r="P8" i="11"/>
  <c r="O8" i="11"/>
  <c r="S7" i="11"/>
  <c r="R7" i="11"/>
  <c r="P7" i="11"/>
  <c r="O7" i="11"/>
  <c r="S6" i="11"/>
  <c r="R6" i="11"/>
  <c r="P6" i="11"/>
  <c r="O6" i="11"/>
  <c r="S5" i="11"/>
  <c r="R5" i="11"/>
  <c r="P5" i="11"/>
  <c r="O5" i="11"/>
  <c r="S4" i="11"/>
  <c r="R4" i="11"/>
  <c r="P4" i="11"/>
  <c r="O4" i="11"/>
  <c r="S3" i="11"/>
  <c r="R3" i="11"/>
  <c r="P3" i="11"/>
  <c r="O3" i="11"/>
  <c r="S22" i="11" l="1"/>
  <c r="S13" i="1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plik Jelcz" type="6" refreshedVersion="6" deleted="1" background="1" saveData="1">
    <textPr codePage="65001" sourceFile="C:\Users\rwawrzkow696\Desktop\plik Jelcz.txt" decimal="," thousands=" 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<sst xmlns="http://schemas.openxmlformats.org/spreadsheetml/2006/main" count="288" uniqueCount="104">
  <si>
    <t>STAR 266</t>
  </si>
  <si>
    <t>WAGA</t>
  </si>
  <si>
    <t>wysokości</t>
  </si>
  <si>
    <t>długości</t>
  </si>
  <si>
    <t>szer</t>
  </si>
  <si>
    <t>szerokość</t>
  </si>
  <si>
    <t>B00</t>
  </si>
  <si>
    <t>B01</t>
  </si>
  <si>
    <t>B03</t>
  </si>
  <si>
    <t>B04</t>
  </si>
  <si>
    <t>B05</t>
  </si>
  <si>
    <t>B19</t>
  </si>
  <si>
    <t>B24</t>
  </si>
  <si>
    <t>B35</t>
  </si>
  <si>
    <t>dł</t>
  </si>
  <si>
    <t>wys</t>
  </si>
  <si>
    <t>AGM</t>
  </si>
  <si>
    <t>l.p.</t>
  </si>
  <si>
    <t>Marka
pojazdu/typ/model</t>
  </si>
  <si>
    <t>j.m.</t>
  </si>
  <si>
    <t>szt.</t>
  </si>
  <si>
    <t>315x175x190</t>
  </si>
  <si>
    <t>bieguny</t>
  </si>
  <si>
    <t>ETN 0</t>
  </si>
  <si>
    <t>353x175x190</t>
  </si>
  <si>
    <t>AKUMULATOR ROZUCHOWY AGM 12V/92Ah</t>
  </si>
  <si>
    <t>EFB</t>
  </si>
  <si>
    <t>242x175x190</t>
  </si>
  <si>
    <t>AKUMULATOR ROZRUCHOWY 55Ah</t>
  </si>
  <si>
    <t>278x175x190</t>
  </si>
  <si>
    <t>514x175x210</t>
  </si>
  <si>
    <t>ETN 3</t>
  </si>
  <si>
    <t>515x275x240</t>
  </si>
  <si>
    <t>Zwykły</t>
  </si>
  <si>
    <t>518x275x245</t>
  </si>
  <si>
    <t>515x190x225</t>
  </si>
  <si>
    <t>AKUMULATOR ROZRUCHOWY 12V 72-77Ah</t>
  </si>
  <si>
    <t>AKUMULATOR ROZUCHOWY 12V/80Ah</t>
  </si>
  <si>
    <t>AKUMULATOR ROZUCHOWY AGM 12V/80Ah</t>
  </si>
  <si>
    <t>513x222x220</t>
  </si>
  <si>
    <t>ETN 4</t>
  </si>
  <si>
    <t>FORD TRANSIT 2024</t>
  </si>
  <si>
    <t>FORD TRANSIT 2018</t>
  </si>
  <si>
    <t>AKUMULATOR ROZUCHOWY 12V/92Ah</t>
  </si>
  <si>
    <t>393x175x190</t>
  </si>
  <si>
    <t>STAR 944, HONKER</t>
  </si>
  <si>
    <t>JELCZ, IVECO, VOLVO</t>
  </si>
  <si>
    <t>prawy</t>
  </si>
  <si>
    <t>lewy</t>
  </si>
  <si>
    <t>minimalny prąd rozruchowy [A]</t>
  </si>
  <si>
    <t>typ</t>
  </si>
  <si>
    <t>oferowana cena jednostkowa netto</t>
  </si>
  <si>
    <t>wartość netto</t>
  </si>
  <si>
    <t>wartość jednostkowa brutto</t>
  </si>
  <si>
    <t>wartość brutto</t>
  </si>
  <si>
    <t>suma brutto</t>
  </si>
  <si>
    <t>podatek VAT za jednostkę</t>
  </si>
  <si>
    <t>żelowy</t>
  </si>
  <si>
    <t>-</t>
  </si>
  <si>
    <t>AKUMULATOR ŻELOWY ANSLINE 6V/4.5AH lub równoważny</t>
  </si>
  <si>
    <t>AKUMULATOR EXODUS PRO HLE-12-22 lub równoważny</t>
  </si>
  <si>
    <t>Nazwa asortymentu</t>
  </si>
  <si>
    <t>AKUMULATOR ROZRUCHOWY 12V/225AH</t>
  </si>
  <si>
    <t>AKUMULATOR ROZRUCHOWY 12V/205AH</t>
  </si>
  <si>
    <t>AKUMULATOR ROZRUCHOWY 12V/170AH</t>
  </si>
  <si>
    <t>AKUMULATOR ROZRUCHOWY 12V/135AH</t>
  </si>
  <si>
    <t>AKUMULATOR ROZRUCHOWY 12V/110AH</t>
  </si>
  <si>
    <t>Ilość</t>
  </si>
  <si>
    <t>850 [CA]
750 [CCA]</t>
  </si>
  <si>
    <t>ETN 1</t>
  </si>
  <si>
    <t>Oshkosh M-ATV</t>
  </si>
  <si>
    <t>Akumulator BCI D34/78</t>
  </si>
  <si>
    <t>Akumulator BCI 34/78</t>
  </si>
  <si>
    <t>1000 [CA]
800 [CCA]</t>
  </si>
  <si>
    <t>oferowany producent/model akumulatora</t>
  </si>
  <si>
    <t>Rodzaj / typ / model urządzenia</t>
  </si>
  <si>
    <t>IVECO MUV70W18EIII 2018-2024</t>
  </si>
  <si>
    <t>FORD RANGER 2021-2022</t>
  </si>
  <si>
    <t>RENAULT MASTER 2022-2024</t>
  </si>
  <si>
    <t>VOLKSWAGEN CRAFTER 2018-2024</t>
  </si>
  <si>
    <t>MAN TGE 2.0 2018-2024</t>
  </si>
  <si>
    <t>SKODA OCTAVIA 1,8 2007</t>
  </si>
  <si>
    <t>SAAB 9-3 1,9TID 2007</t>
  </si>
  <si>
    <t>AKUMULATOR ROZRUCHOWY 12V/105Ah</t>
  </si>
  <si>
    <t>BOOSTER / URZĄDZENIE ROZRUCHOWE START TRUCK P-7</t>
  </si>
  <si>
    <t>AGREGATY PAD</t>
  </si>
  <si>
    <t>Część nr . 1 - akumulatory rozruchowe do 120Ah</t>
  </si>
  <si>
    <t>Część nr . 2 - akumulatory rozruchowe powyżej 120Ah</t>
  </si>
  <si>
    <t>Część nr . 3 - akumulatory do narzędzi / urządzeń</t>
  </si>
  <si>
    <t>Część nr . 4 - akumulatory specjalne AGM</t>
  </si>
  <si>
    <r>
      <rPr>
        <sz val="9"/>
        <color theme="1"/>
        <rFont val="Arial Narrow"/>
        <family val="2"/>
        <charset val="238"/>
      </rPr>
      <t>napięcie</t>
    </r>
    <r>
      <rPr>
        <sz val="10"/>
        <color theme="1"/>
        <rFont val="Arial Narrow"/>
        <family val="2"/>
        <charset val="238"/>
      </rPr>
      <t xml:space="preserve"> [V]</t>
    </r>
  </si>
  <si>
    <r>
      <rPr>
        <sz val="7"/>
        <color theme="1"/>
        <rFont val="Arial Narrow"/>
        <family val="2"/>
        <charset val="238"/>
      </rPr>
      <t>minimalna pojemność</t>
    </r>
    <r>
      <rPr>
        <sz val="8"/>
        <color theme="1"/>
        <rFont val="Arial Narrow"/>
        <family val="2"/>
        <charset val="238"/>
      </rPr>
      <t xml:space="preserve"> [Ah]</t>
    </r>
  </si>
  <si>
    <t>70x47x101</t>
  </si>
  <si>
    <t>181x76x167</t>
  </si>
  <si>
    <t>wymiary
skrzynki</t>
  </si>
  <si>
    <t>wymiary
skrzynki
[WxSxD]</t>
  </si>
  <si>
    <t>17 (20 z biegunami)
x 17 x 25,5</t>
  </si>
  <si>
    <t>VAT
%</t>
  </si>
  <si>
    <t>AKUMULATOR ROZRUCHOWY 12V/185AH</t>
  </si>
  <si>
    <t>podatek VAT %</t>
  </si>
  <si>
    <t>suma</t>
  </si>
  <si>
    <t>Zał. 2.2: Formularz asortymentow cenowy OPCJA Część nr . 2 - akumulatory rozruchowe powyżej 120Ah</t>
  </si>
  <si>
    <t>Uwaga: Niewypełnienie wszystkich pozycji lub wypełnienie ich niezgodnie z zaleceniami zamawiającego, spowoduje odrzucenie oferty.</t>
  </si>
  <si>
    <t>Uwaga! Oświadczenie należy podpisać:
kwalifikowanym podpisem elektronicznym 
lub podpisem zaufanym 
lub elektronicznym podpisem osobistym
(osoby lub osób uprawnionych do zaciągania zobowiązań
cywilno-prawnych w imieniu Podmiotu)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</si>
</sst>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zł&quot;* #,##0.00_);_(&quot;zł&quot;* \(#,##0.00\);_(&quot;zł&quot;* &quot;-&quot;??_);_(@_)"/>
    <numFmt numFmtId="165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8"/>
      <name val="Arial Narrow"/>
      <family val="2"/>
      <charset val="238"/>
    </font>
    <font>
      <sz val="7"/>
      <color theme="1"/>
      <name val="Arial Narrow"/>
      <family val="2"/>
      <charset val="238"/>
    </font>
    <font>
      <sz val="7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 style="thin">
        <color indexed="64"/>
      </diagonal>
    </border>
  </borders>
  <cellStyleXfs count="9">
    <xf numFmtId="0" fontId="0" fillId="0" borderId="0"/>
    <xf numFmtId="0" fontId="4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ill="1" applyProtection="1"/>
    <xf numFmtId="0" fontId="0" fillId="0" borderId="0" xfId="0" applyAlignment="1" applyProtection="1">
      <alignment horizontal="center"/>
    </xf>
    <xf numFmtId="0" fontId="0" fillId="0" borderId="1" xfId="0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 vertical="center"/>
    </xf>
    <xf numFmtId="0" fontId="0" fillId="0" borderId="0" xfId="0" applyBorder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164" fontId="6" fillId="0" borderId="0" xfId="7" applyFont="1" applyFill="1" applyBorder="1" applyAlignment="1" applyProtection="1">
      <alignment vertical="center"/>
      <protection locked="0"/>
    </xf>
    <xf numFmtId="164" fontId="0" fillId="0" borderId="0" xfId="7" applyFont="1" applyFill="1" applyBorder="1" applyAlignment="1" applyProtection="1">
      <alignment vertical="center"/>
      <protection locked="0"/>
    </xf>
    <xf numFmtId="164" fontId="0" fillId="0" borderId="0" xfId="7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164" fontId="11" fillId="4" borderId="1" xfId="7" applyFont="1" applyFill="1" applyBorder="1" applyAlignment="1" applyProtection="1">
      <alignment vertical="center"/>
      <protection locked="0"/>
    </xf>
    <xf numFmtId="164" fontId="9" fillId="4" borderId="1" xfId="7" applyFont="1" applyFill="1" applyBorder="1" applyAlignment="1" applyProtection="1">
      <alignment vertical="center"/>
      <protection locked="0"/>
    </xf>
    <xf numFmtId="164" fontId="9" fillId="0" borderId="1" xfId="7" applyFont="1" applyBorder="1" applyAlignment="1" applyProtection="1">
      <alignment vertical="center"/>
    </xf>
    <xf numFmtId="0" fontId="12" fillId="3" borderId="1" xfId="1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center" vertical="center" wrapText="1"/>
    </xf>
    <xf numFmtId="164" fontId="9" fillId="3" borderId="1" xfId="7" applyFont="1" applyFill="1" applyBorder="1" applyAlignment="1" applyProtection="1">
      <alignment vertical="center"/>
    </xf>
    <xf numFmtId="165" fontId="0" fillId="0" borderId="1" xfId="0" applyNumberFormat="1" applyBorder="1" applyProtection="1"/>
    <xf numFmtId="0" fontId="12" fillId="3" borderId="1" xfId="0" applyFont="1" applyFill="1" applyBorder="1" applyAlignment="1" applyProtection="1">
      <alignment horizontal="center" vertical="center"/>
    </xf>
    <xf numFmtId="0" fontId="12" fillId="3" borderId="1" xfId="1" applyFont="1" applyFill="1" applyBorder="1" applyAlignment="1" applyProtection="1">
      <alignment horizontal="left" vertical="center"/>
    </xf>
    <xf numFmtId="0" fontId="8" fillId="0" borderId="1" xfId="1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center" vertical="center"/>
    </xf>
    <xf numFmtId="165" fontId="12" fillId="0" borderId="1" xfId="0" applyNumberFormat="1" applyFont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left" vertical="center" wrapText="1"/>
    </xf>
    <xf numFmtId="0" fontId="11" fillId="0" borderId="1" xfId="8" applyNumberFormat="1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right"/>
    </xf>
    <xf numFmtId="0" fontId="0" fillId="0" borderId="1" xfId="0" applyBorder="1" applyAlignment="1" applyProtection="1"/>
    <xf numFmtId="0" fontId="2" fillId="2" borderId="1" xfId="0" applyFont="1" applyFill="1" applyBorder="1" applyAlignment="1" applyProtection="1">
      <alignment horizontal="center"/>
    </xf>
    <xf numFmtId="0" fontId="9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right"/>
    </xf>
    <xf numFmtId="0" fontId="8" fillId="0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</cellXfs>
  <cellStyles count="9">
    <cellStyle name="Excel Built-in Normal" xfId="4" xr:uid="{00000000-0005-0000-0000-000000000000}"/>
    <cellStyle name="Normalny" xfId="0" builtinId="0"/>
    <cellStyle name="Normalny 18 16" xfId="6" xr:uid="{00000000-0005-0000-0000-000002000000}"/>
    <cellStyle name="Normalny 2" xfId="1" xr:uid="{00000000-0005-0000-0000-000003000000}"/>
    <cellStyle name="Normalny 2 2 2" xfId="3" xr:uid="{00000000-0005-0000-0000-000004000000}"/>
    <cellStyle name="Normalny 31" xfId="2" xr:uid="{00000000-0005-0000-0000-000005000000}"/>
    <cellStyle name="Normalny 32" xfId="5" xr:uid="{00000000-0005-0000-0000-000006000000}"/>
    <cellStyle name="Procentowy" xfId="8" builtinId="5"/>
    <cellStyle name="Walutowy" xfId="7" builtinId="4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1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200-000001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opLeftCell="A4" workbookViewId="0">
      <selection activeCell="C24" sqref="C24"/>
    </sheetView>
  </sheetViews>
  <sheetFormatPr defaultRowHeight="15" x14ac:dyDescent="0.25"/>
  <cols>
    <col min="1" max="1" width="11.140625" customWidth="1"/>
    <col min="2" max="2" width="11.85546875" customWidth="1"/>
    <col min="3" max="3" width="9.85546875" customWidth="1"/>
  </cols>
  <sheetData>
    <row r="1" spans="1:4" x14ac:dyDescent="0.25">
      <c r="A1" t="s">
        <v>2</v>
      </c>
      <c r="B1" t="s">
        <v>3</v>
      </c>
      <c r="C1" t="s">
        <v>5</v>
      </c>
    </row>
    <row r="2" spans="1:4" x14ac:dyDescent="0.25">
      <c r="A2">
        <v>175</v>
      </c>
      <c r="B2">
        <v>175</v>
      </c>
      <c r="C2">
        <v>175</v>
      </c>
    </row>
    <row r="3" spans="1:4" x14ac:dyDescent="0.25">
      <c r="A3">
        <v>190</v>
      </c>
      <c r="B3">
        <v>207</v>
      </c>
      <c r="C3">
        <v>223</v>
      </c>
    </row>
    <row r="4" spans="1:4" x14ac:dyDescent="0.25">
      <c r="A4">
        <v>210</v>
      </c>
      <c r="B4">
        <v>242</v>
      </c>
      <c r="C4">
        <v>220</v>
      </c>
    </row>
    <row r="5" spans="1:4" x14ac:dyDescent="0.25">
      <c r="A5">
        <v>220</v>
      </c>
      <c r="B5">
        <v>278</v>
      </c>
      <c r="C5">
        <v>276</v>
      </c>
    </row>
    <row r="6" spans="1:4" x14ac:dyDescent="0.25">
      <c r="A6">
        <v>242</v>
      </c>
      <c r="B6">
        <v>315</v>
      </c>
    </row>
    <row r="7" spans="1:4" x14ac:dyDescent="0.25">
      <c r="B7">
        <v>353</v>
      </c>
    </row>
    <row r="8" spans="1:4" x14ac:dyDescent="0.25">
      <c r="B8">
        <v>393</v>
      </c>
    </row>
    <row r="9" spans="1:4" x14ac:dyDescent="0.25">
      <c r="B9">
        <v>432</v>
      </c>
    </row>
    <row r="10" spans="1:4" x14ac:dyDescent="0.25">
      <c r="B10">
        <v>513</v>
      </c>
    </row>
    <row r="11" spans="1:4" x14ac:dyDescent="0.25">
      <c r="B11">
        <v>510</v>
      </c>
    </row>
    <row r="12" spans="1:4" x14ac:dyDescent="0.25">
      <c r="B12">
        <v>515</v>
      </c>
    </row>
    <row r="13" spans="1:4" x14ac:dyDescent="0.25">
      <c r="B13">
        <v>518</v>
      </c>
    </row>
    <row r="16" spans="1:4" x14ac:dyDescent="0.25">
      <c r="B16" t="s">
        <v>14</v>
      </c>
      <c r="C16" t="s">
        <v>4</v>
      </c>
      <c r="D16" t="s">
        <v>15</v>
      </c>
    </row>
    <row r="17" spans="1:4" x14ac:dyDescent="0.25">
      <c r="A17" t="s">
        <v>6</v>
      </c>
      <c r="B17">
        <v>510</v>
      </c>
      <c r="C17">
        <v>175</v>
      </c>
      <c r="D17">
        <v>210</v>
      </c>
    </row>
    <row r="18" spans="1:4" x14ac:dyDescent="0.25">
      <c r="A18" t="s">
        <v>7</v>
      </c>
      <c r="B18">
        <v>510</v>
      </c>
      <c r="C18">
        <v>220</v>
      </c>
      <c r="D18">
        <v>210</v>
      </c>
    </row>
    <row r="19" spans="1:4" x14ac:dyDescent="0.25">
      <c r="A19" t="s">
        <v>8</v>
      </c>
      <c r="B19">
        <v>515</v>
      </c>
      <c r="C19">
        <v>220</v>
      </c>
      <c r="D19">
        <v>220</v>
      </c>
    </row>
    <row r="20" spans="1:4" x14ac:dyDescent="0.25">
      <c r="A20" t="s">
        <v>9</v>
      </c>
      <c r="B20">
        <v>518</v>
      </c>
      <c r="C20">
        <v>276</v>
      </c>
      <c r="D20">
        <v>242</v>
      </c>
    </row>
    <row r="21" spans="1:4" x14ac:dyDescent="0.25">
      <c r="A21" t="s">
        <v>10</v>
      </c>
      <c r="B21">
        <v>518</v>
      </c>
      <c r="C21">
        <v>276</v>
      </c>
      <c r="D21">
        <v>242</v>
      </c>
    </row>
    <row r="22" spans="1:4" x14ac:dyDescent="0.25">
      <c r="A22" t="s">
        <v>11</v>
      </c>
      <c r="B22">
        <v>518</v>
      </c>
      <c r="C22">
        <v>276</v>
      </c>
      <c r="D22">
        <v>242</v>
      </c>
    </row>
    <row r="23" spans="1:4" x14ac:dyDescent="0.25">
      <c r="A23" t="s">
        <v>12</v>
      </c>
      <c r="B23">
        <v>522</v>
      </c>
      <c r="C23">
        <v>240</v>
      </c>
      <c r="D23">
        <v>240</v>
      </c>
    </row>
    <row r="24" spans="1:4" x14ac:dyDescent="0.25">
      <c r="A24" t="s">
        <v>13</v>
      </c>
      <c r="B24">
        <v>527</v>
      </c>
      <c r="C24">
        <v>277</v>
      </c>
      <c r="D24">
        <v>240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4"/>
  <sheetViews>
    <sheetView topLeftCell="A19" zoomScaleNormal="100" workbookViewId="0">
      <selection activeCell="G19" sqref="G19"/>
    </sheetView>
  </sheetViews>
  <sheetFormatPr defaultColWidth="3" defaultRowHeight="15" x14ac:dyDescent="0.25"/>
  <cols>
    <col min="1" max="1" width="3.7109375" style="3" customWidth="1"/>
    <col min="2" max="2" width="25.28515625" style="3" customWidth="1"/>
    <col min="3" max="3" width="31.28515625" style="3" customWidth="1"/>
    <col min="4" max="5" width="5.7109375" style="5" customWidth="1"/>
    <col min="6" max="6" width="6.7109375" style="5" customWidth="1"/>
    <col min="7" max="7" width="10.42578125" style="3" customWidth="1"/>
    <col min="8" max="9" width="3.7109375" style="3" customWidth="1"/>
    <col min="10" max="10" width="9.7109375" style="3" customWidth="1"/>
    <col min="11" max="12" width="4.7109375" style="3" customWidth="1"/>
    <col min="13" max="13" width="25.85546875" style="3" customWidth="1"/>
    <col min="14" max="14" width="14.7109375" style="3" customWidth="1"/>
    <col min="15" max="16" width="14.7109375" style="3" hidden="1" customWidth="1"/>
    <col min="17" max="17" width="3.28515625" style="3" customWidth="1"/>
    <col min="18" max="18" width="14.7109375" style="3" hidden="1" customWidth="1"/>
    <col min="19" max="19" width="14.7109375" style="3" customWidth="1"/>
    <col min="20" max="16384" width="3" style="3"/>
  </cols>
  <sheetData>
    <row r="1" spans="1:19" x14ac:dyDescent="0.25">
      <c r="A1" s="45" t="s">
        <v>86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ht="38.25" x14ac:dyDescent="0.25">
      <c r="A2" s="17" t="s">
        <v>17</v>
      </c>
      <c r="B2" s="18" t="s">
        <v>18</v>
      </c>
      <c r="C2" s="17" t="s">
        <v>61</v>
      </c>
      <c r="D2" s="17" t="s">
        <v>50</v>
      </c>
      <c r="E2" s="19" t="s">
        <v>90</v>
      </c>
      <c r="F2" s="20" t="s">
        <v>91</v>
      </c>
      <c r="G2" s="20" t="s">
        <v>49</v>
      </c>
      <c r="H2" s="38" t="s">
        <v>19</v>
      </c>
      <c r="I2" s="39" t="s">
        <v>67</v>
      </c>
      <c r="J2" s="20" t="s">
        <v>94</v>
      </c>
      <c r="K2" s="46" t="s">
        <v>22</v>
      </c>
      <c r="L2" s="46"/>
      <c r="M2" s="21" t="s">
        <v>74</v>
      </c>
      <c r="N2" s="21" t="s">
        <v>51</v>
      </c>
      <c r="O2" s="17" t="s">
        <v>52</v>
      </c>
      <c r="P2" s="19" t="s">
        <v>56</v>
      </c>
      <c r="Q2" s="20" t="s">
        <v>97</v>
      </c>
      <c r="R2" s="19" t="s">
        <v>53</v>
      </c>
      <c r="S2" s="19" t="s">
        <v>54</v>
      </c>
    </row>
    <row r="3" spans="1:19" ht="16.5" customHeight="1" x14ac:dyDescent="0.25">
      <c r="A3" s="22">
        <v>1</v>
      </c>
      <c r="B3" s="16" t="s">
        <v>81</v>
      </c>
      <c r="C3" s="37" t="s">
        <v>28</v>
      </c>
      <c r="D3" s="23" t="s">
        <v>33</v>
      </c>
      <c r="E3" s="23">
        <v>12</v>
      </c>
      <c r="F3" s="23">
        <v>55</v>
      </c>
      <c r="G3" s="23">
        <v>540</v>
      </c>
      <c r="H3" s="23" t="s">
        <v>20</v>
      </c>
      <c r="I3" s="23">
        <v>1</v>
      </c>
      <c r="J3" s="23" t="s">
        <v>27</v>
      </c>
      <c r="K3" s="24" t="s">
        <v>23</v>
      </c>
      <c r="L3" s="24" t="s">
        <v>47</v>
      </c>
      <c r="M3" s="25"/>
      <c r="N3" s="26"/>
      <c r="O3" s="27" t="str">
        <f t="shared" ref="O3:O12" si="0">IF(N3&gt;0,N3*I3,"")</f>
        <v/>
      </c>
      <c r="P3" s="27" t="str">
        <f t="shared" ref="P3:P12" si="1">IF(N3&gt;0,ROUND(N3*0.23,2),"")</f>
        <v/>
      </c>
      <c r="Q3" s="42">
        <v>23</v>
      </c>
      <c r="R3" s="27" t="str">
        <f t="shared" ref="R3:R12" si="2">IF(N3&gt;0,N3+P3,"")</f>
        <v/>
      </c>
      <c r="S3" s="27" t="str">
        <f t="shared" ref="S3:S12" si="3">IF(N3&gt;0,O3+(I3*P3),"")</f>
        <v/>
      </c>
    </row>
    <row r="4" spans="1:19" ht="16.5" customHeight="1" x14ac:dyDescent="0.25">
      <c r="A4" s="22">
        <v>2</v>
      </c>
      <c r="B4" s="16" t="s">
        <v>82</v>
      </c>
      <c r="C4" s="37" t="s">
        <v>36</v>
      </c>
      <c r="D4" s="23" t="s">
        <v>33</v>
      </c>
      <c r="E4" s="23">
        <v>12</v>
      </c>
      <c r="F4" s="23">
        <v>72</v>
      </c>
      <c r="G4" s="23">
        <v>780</v>
      </c>
      <c r="H4" s="23" t="s">
        <v>20</v>
      </c>
      <c r="I4" s="23">
        <v>1</v>
      </c>
      <c r="J4" s="23" t="s">
        <v>29</v>
      </c>
      <c r="K4" s="24" t="s">
        <v>23</v>
      </c>
      <c r="L4" s="24" t="s">
        <v>47</v>
      </c>
      <c r="M4" s="25"/>
      <c r="N4" s="26"/>
      <c r="O4" s="27" t="str">
        <f t="shared" si="0"/>
        <v/>
      </c>
      <c r="P4" s="27" t="str">
        <f t="shared" si="1"/>
        <v/>
      </c>
      <c r="Q4" s="42">
        <v>23</v>
      </c>
      <c r="R4" s="27" t="str">
        <f t="shared" si="2"/>
        <v/>
      </c>
      <c r="S4" s="27" t="str">
        <f t="shared" si="3"/>
        <v/>
      </c>
    </row>
    <row r="5" spans="1:19" ht="16.5" customHeight="1" x14ac:dyDescent="0.25">
      <c r="A5" s="22">
        <v>3</v>
      </c>
      <c r="B5" s="16" t="s">
        <v>77</v>
      </c>
      <c r="C5" s="37" t="s">
        <v>38</v>
      </c>
      <c r="D5" s="23" t="s">
        <v>16</v>
      </c>
      <c r="E5" s="23">
        <v>12</v>
      </c>
      <c r="F5" s="23">
        <v>80</v>
      </c>
      <c r="G5" s="23">
        <v>800</v>
      </c>
      <c r="H5" s="23" t="s">
        <v>20</v>
      </c>
      <c r="I5" s="23">
        <v>1</v>
      </c>
      <c r="J5" s="23" t="s">
        <v>21</v>
      </c>
      <c r="K5" s="24" t="s">
        <v>23</v>
      </c>
      <c r="L5" s="24" t="s">
        <v>47</v>
      </c>
      <c r="M5" s="25"/>
      <c r="N5" s="26"/>
      <c r="O5" s="27" t="str">
        <f t="shared" si="0"/>
        <v/>
      </c>
      <c r="P5" s="27" t="str">
        <f t="shared" si="1"/>
        <v/>
      </c>
      <c r="Q5" s="42">
        <v>23</v>
      </c>
      <c r="R5" s="27" t="str">
        <f t="shared" si="2"/>
        <v/>
      </c>
      <c r="S5" s="27" t="str">
        <f t="shared" si="3"/>
        <v/>
      </c>
    </row>
    <row r="6" spans="1:19" ht="16.5" customHeight="1" x14ac:dyDescent="0.25">
      <c r="A6" s="22">
        <v>4</v>
      </c>
      <c r="B6" s="16" t="s">
        <v>42</v>
      </c>
      <c r="C6" s="37" t="s">
        <v>37</v>
      </c>
      <c r="D6" s="23" t="s">
        <v>33</v>
      </c>
      <c r="E6" s="23">
        <v>12</v>
      </c>
      <c r="F6" s="23">
        <v>80</v>
      </c>
      <c r="G6" s="23">
        <v>750</v>
      </c>
      <c r="H6" s="23" t="s">
        <v>20</v>
      </c>
      <c r="I6" s="23">
        <v>1</v>
      </c>
      <c r="J6" s="23" t="s">
        <v>21</v>
      </c>
      <c r="K6" s="24" t="s">
        <v>23</v>
      </c>
      <c r="L6" s="24" t="s">
        <v>47</v>
      </c>
      <c r="M6" s="25"/>
      <c r="N6" s="26"/>
      <c r="O6" s="27" t="str">
        <f t="shared" si="0"/>
        <v/>
      </c>
      <c r="P6" s="27" t="str">
        <f t="shared" si="1"/>
        <v/>
      </c>
      <c r="Q6" s="42">
        <v>23</v>
      </c>
      <c r="R6" s="27" t="str">
        <f t="shared" si="2"/>
        <v/>
      </c>
      <c r="S6" s="27" t="str">
        <f t="shared" si="3"/>
        <v/>
      </c>
    </row>
    <row r="7" spans="1:19" s="4" customFormat="1" ht="16.5" customHeight="1" x14ac:dyDescent="0.25">
      <c r="A7" s="22">
        <v>5</v>
      </c>
      <c r="B7" s="16" t="s">
        <v>41</v>
      </c>
      <c r="C7" s="37" t="s">
        <v>38</v>
      </c>
      <c r="D7" s="23" t="s">
        <v>16</v>
      </c>
      <c r="E7" s="23">
        <v>12</v>
      </c>
      <c r="F7" s="23">
        <v>80</v>
      </c>
      <c r="G7" s="23">
        <v>800</v>
      </c>
      <c r="H7" s="23" t="s">
        <v>20</v>
      </c>
      <c r="I7" s="23">
        <v>1</v>
      </c>
      <c r="J7" s="23" t="s">
        <v>21</v>
      </c>
      <c r="K7" s="24" t="s">
        <v>23</v>
      </c>
      <c r="L7" s="24" t="s">
        <v>47</v>
      </c>
      <c r="M7" s="25"/>
      <c r="N7" s="26"/>
      <c r="O7" s="27" t="str">
        <f t="shared" si="0"/>
        <v/>
      </c>
      <c r="P7" s="27" t="str">
        <f t="shared" si="1"/>
        <v/>
      </c>
      <c r="Q7" s="42">
        <v>23</v>
      </c>
      <c r="R7" s="27" t="str">
        <f t="shared" si="2"/>
        <v/>
      </c>
      <c r="S7" s="27" t="str">
        <f t="shared" si="3"/>
        <v/>
      </c>
    </row>
    <row r="8" spans="1:19" ht="16.5" customHeight="1" x14ac:dyDescent="0.25">
      <c r="A8" s="22">
        <v>6</v>
      </c>
      <c r="B8" s="16" t="s">
        <v>79</v>
      </c>
      <c r="C8" s="37" t="s">
        <v>25</v>
      </c>
      <c r="D8" s="23" t="s">
        <v>16</v>
      </c>
      <c r="E8" s="23">
        <v>12</v>
      </c>
      <c r="F8" s="23">
        <v>92</v>
      </c>
      <c r="G8" s="23">
        <v>850</v>
      </c>
      <c r="H8" s="23" t="s">
        <v>20</v>
      </c>
      <c r="I8" s="23">
        <v>1</v>
      </c>
      <c r="J8" s="23" t="s">
        <v>24</v>
      </c>
      <c r="K8" s="24" t="s">
        <v>23</v>
      </c>
      <c r="L8" s="24" t="s">
        <v>47</v>
      </c>
      <c r="M8" s="25"/>
      <c r="N8" s="26"/>
      <c r="O8" s="27" t="str">
        <f t="shared" si="0"/>
        <v/>
      </c>
      <c r="P8" s="27" t="str">
        <f t="shared" si="1"/>
        <v/>
      </c>
      <c r="Q8" s="42">
        <v>23</v>
      </c>
      <c r="R8" s="27" t="str">
        <f t="shared" si="2"/>
        <v/>
      </c>
      <c r="S8" s="27" t="str">
        <f t="shared" si="3"/>
        <v/>
      </c>
    </row>
    <row r="9" spans="1:19" ht="16.5" customHeight="1" x14ac:dyDescent="0.25">
      <c r="A9" s="22">
        <v>7</v>
      </c>
      <c r="B9" s="16" t="s">
        <v>80</v>
      </c>
      <c r="C9" s="37" t="s">
        <v>25</v>
      </c>
      <c r="D9" s="23" t="s">
        <v>16</v>
      </c>
      <c r="E9" s="23">
        <v>12</v>
      </c>
      <c r="F9" s="23">
        <v>92</v>
      </c>
      <c r="G9" s="23">
        <v>850</v>
      </c>
      <c r="H9" s="23" t="s">
        <v>20</v>
      </c>
      <c r="I9" s="23">
        <v>1</v>
      </c>
      <c r="J9" s="23" t="s">
        <v>24</v>
      </c>
      <c r="K9" s="24" t="s">
        <v>23</v>
      </c>
      <c r="L9" s="24" t="s">
        <v>47</v>
      </c>
      <c r="M9" s="25"/>
      <c r="N9" s="26"/>
      <c r="O9" s="27" t="str">
        <f t="shared" si="0"/>
        <v/>
      </c>
      <c r="P9" s="27" t="str">
        <f t="shared" si="1"/>
        <v/>
      </c>
      <c r="Q9" s="42">
        <v>23</v>
      </c>
      <c r="R9" s="27" t="str">
        <f t="shared" si="2"/>
        <v/>
      </c>
      <c r="S9" s="27" t="str">
        <f t="shared" si="3"/>
        <v/>
      </c>
    </row>
    <row r="10" spans="1:19" ht="16.5" customHeight="1" x14ac:dyDescent="0.25">
      <c r="A10" s="22">
        <v>8</v>
      </c>
      <c r="B10" s="16" t="s">
        <v>78</v>
      </c>
      <c r="C10" s="37" t="s">
        <v>43</v>
      </c>
      <c r="D10" s="23" t="s">
        <v>26</v>
      </c>
      <c r="E10" s="23">
        <v>12</v>
      </c>
      <c r="F10" s="23">
        <v>92</v>
      </c>
      <c r="G10" s="23">
        <v>850</v>
      </c>
      <c r="H10" s="23" t="s">
        <v>20</v>
      </c>
      <c r="I10" s="23">
        <v>1</v>
      </c>
      <c r="J10" s="23" t="s">
        <v>24</v>
      </c>
      <c r="K10" s="24" t="s">
        <v>23</v>
      </c>
      <c r="L10" s="24" t="s">
        <v>47</v>
      </c>
      <c r="M10" s="25"/>
      <c r="N10" s="26"/>
      <c r="O10" s="27" t="str">
        <f t="shared" si="0"/>
        <v/>
      </c>
      <c r="P10" s="27" t="str">
        <f t="shared" si="1"/>
        <v/>
      </c>
      <c r="Q10" s="42">
        <v>23</v>
      </c>
      <c r="R10" s="27" t="str">
        <f t="shared" si="2"/>
        <v/>
      </c>
      <c r="S10" s="27" t="str">
        <f t="shared" si="3"/>
        <v/>
      </c>
    </row>
    <row r="11" spans="1:19" ht="16.5" customHeight="1" x14ac:dyDescent="0.25">
      <c r="A11" s="22">
        <v>9</v>
      </c>
      <c r="B11" s="16" t="s">
        <v>76</v>
      </c>
      <c r="C11" s="37" t="s">
        <v>83</v>
      </c>
      <c r="D11" s="23" t="s">
        <v>26</v>
      </c>
      <c r="E11" s="23">
        <v>12</v>
      </c>
      <c r="F11" s="23">
        <v>105</v>
      </c>
      <c r="G11" s="23">
        <v>950</v>
      </c>
      <c r="H11" s="23" t="s">
        <v>20</v>
      </c>
      <c r="I11" s="23">
        <v>1</v>
      </c>
      <c r="J11" s="23" t="s">
        <v>44</v>
      </c>
      <c r="K11" s="24" t="s">
        <v>23</v>
      </c>
      <c r="L11" s="24" t="s">
        <v>47</v>
      </c>
      <c r="M11" s="25"/>
      <c r="N11" s="26"/>
      <c r="O11" s="27" t="str">
        <f t="shared" si="0"/>
        <v/>
      </c>
      <c r="P11" s="27" t="str">
        <f t="shared" si="1"/>
        <v/>
      </c>
      <c r="Q11" s="42">
        <v>23</v>
      </c>
      <c r="R11" s="27" t="str">
        <f t="shared" si="2"/>
        <v/>
      </c>
      <c r="S11" s="27" t="str">
        <f t="shared" si="3"/>
        <v/>
      </c>
    </row>
    <row r="12" spans="1:19" ht="16.5" customHeight="1" x14ac:dyDescent="0.25">
      <c r="A12" s="22">
        <v>10</v>
      </c>
      <c r="B12" s="28" t="s">
        <v>45</v>
      </c>
      <c r="C12" s="41" t="s">
        <v>66</v>
      </c>
      <c r="D12" s="30" t="s">
        <v>33</v>
      </c>
      <c r="E12" s="30">
        <v>12</v>
      </c>
      <c r="F12" s="30">
        <v>110</v>
      </c>
      <c r="G12" s="30">
        <v>950</v>
      </c>
      <c r="H12" s="30" t="s">
        <v>20</v>
      </c>
      <c r="I12" s="30">
        <v>1</v>
      </c>
      <c r="J12" s="30" t="s">
        <v>24</v>
      </c>
      <c r="K12" s="31" t="s">
        <v>23</v>
      </c>
      <c r="L12" s="31" t="s">
        <v>47</v>
      </c>
      <c r="M12" s="25"/>
      <c r="N12" s="26"/>
      <c r="O12" s="32" t="str">
        <f t="shared" si="0"/>
        <v/>
      </c>
      <c r="P12" s="32" t="str">
        <f t="shared" si="1"/>
        <v/>
      </c>
      <c r="Q12" s="42">
        <v>23</v>
      </c>
      <c r="R12" s="32" t="str">
        <f t="shared" si="2"/>
        <v/>
      </c>
      <c r="S12" s="32" t="str">
        <f t="shared" si="3"/>
        <v/>
      </c>
    </row>
    <row r="13" spans="1:19" x14ac:dyDescent="0.25">
      <c r="A13" s="2"/>
      <c r="B13" s="11"/>
      <c r="C13" s="9"/>
      <c r="D13" s="10"/>
      <c r="E13" s="10"/>
      <c r="F13" s="10"/>
      <c r="G13" s="10"/>
      <c r="H13" s="10"/>
      <c r="I13" s="10"/>
      <c r="J13" s="10"/>
      <c r="K13" s="12"/>
      <c r="L13" s="12"/>
      <c r="M13" s="13"/>
      <c r="N13" s="47" t="s">
        <v>55</v>
      </c>
      <c r="O13" s="47"/>
      <c r="P13" s="47"/>
      <c r="Q13" s="47"/>
      <c r="R13" s="6" t="s">
        <v>55</v>
      </c>
      <c r="S13" s="33" t="str">
        <f>IF(SUM(S3:S12)&gt;0,SUM(S3:S12),"")</f>
        <v/>
      </c>
    </row>
    <row r="14" spans="1:19" x14ac:dyDescent="0.25">
      <c r="A14" s="2"/>
      <c r="B14" s="11"/>
      <c r="C14" s="9"/>
      <c r="D14" s="10"/>
      <c r="E14" s="10"/>
      <c r="F14" s="10"/>
      <c r="G14" s="10"/>
      <c r="H14" s="10"/>
      <c r="I14" s="10"/>
      <c r="J14" s="10"/>
      <c r="K14" s="12"/>
      <c r="L14" s="12"/>
      <c r="M14" s="13"/>
      <c r="N14" s="14"/>
      <c r="O14" s="15"/>
      <c r="P14" s="15"/>
      <c r="Q14" s="15"/>
      <c r="R14" s="15"/>
      <c r="S14" s="15"/>
    </row>
    <row r="15" spans="1:19" x14ac:dyDescent="0.25">
      <c r="A15" s="45" t="s">
        <v>87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</row>
    <row r="16" spans="1:19" ht="38.25" customHeight="1" x14ac:dyDescent="0.25">
      <c r="A16" s="17" t="s">
        <v>17</v>
      </c>
      <c r="B16" s="18" t="s">
        <v>18</v>
      </c>
      <c r="C16" s="17" t="s">
        <v>61</v>
      </c>
      <c r="D16" s="17" t="s">
        <v>50</v>
      </c>
      <c r="E16" s="19" t="s">
        <v>90</v>
      </c>
      <c r="F16" s="20" t="s">
        <v>91</v>
      </c>
      <c r="G16" s="20" t="s">
        <v>49</v>
      </c>
      <c r="H16" s="38" t="s">
        <v>19</v>
      </c>
      <c r="I16" s="39" t="s">
        <v>67</v>
      </c>
      <c r="J16" s="20" t="s">
        <v>94</v>
      </c>
      <c r="K16" s="46" t="s">
        <v>22</v>
      </c>
      <c r="L16" s="46"/>
      <c r="M16" s="21" t="s">
        <v>74</v>
      </c>
      <c r="N16" s="21" t="s">
        <v>51</v>
      </c>
      <c r="O16" s="17" t="s">
        <v>52</v>
      </c>
      <c r="P16" s="19" t="s">
        <v>56</v>
      </c>
      <c r="Q16" s="20" t="s">
        <v>97</v>
      </c>
      <c r="R16" s="19" t="s">
        <v>53</v>
      </c>
      <c r="S16" s="19" t="s">
        <v>54</v>
      </c>
    </row>
    <row r="17" spans="1:19" ht="16.5" customHeight="1" x14ac:dyDescent="0.25">
      <c r="A17" s="34">
        <v>1</v>
      </c>
      <c r="B17" s="35" t="s">
        <v>85</v>
      </c>
      <c r="C17" s="29" t="s">
        <v>65</v>
      </c>
      <c r="D17" s="30" t="s">
        <v>33</v>
      </c>
      <c r="E17" s="30">
        <v>12</v>
      </c>
      <c r="F17" s="30">
        <v>135</v>
      </c>
      <c r="G17" s="30">
        <v>1000</v>
      </c>
      <c r="H17" s="30" t="s">
        <v>20</v>
      </c>
      <c r="I17" s="30">
        <v>1</v>
      </c>
      <c r="J17" s="30" t="s">
        <v>30</v>
      </c>
      <c r="K17" s="31" t="s">
        <v>40</v>
      </c>
      <c r="L17" s="31" t="s">
        <v>47</v>
      </c>
      <c r="M17" s="25"/>
      <c r="N17" s="26"/>
      <c r="O17" s="32" t="str">
        <f>IF(N17&gt;0,N17*I17,"")</f>
        <v/>
      </c>
      <c r="P17" s="32" t="str">
        <f>IF(N17&gt;0,ROUND(N17*0.23,2),"")</f>
        <v/>
      </c>
      <c r="Q17" s="42">
        <v>23</v>
      </c>
      <c r="R17" s="32" t="str">
        <f>IF(N17&gt;0,N17+P17,"")</f>
        <v/>
      </c>
      <c r="S17" s="32" t="str">
        <f>IF(N17&gt;0,O17+(I17*P17),"")</f>
        <v/>
      </c>
    </row>
    <row r="18" spans="1:19" ht="16.5" customHeight="1" x14ac:dyDescent="0.25">
      <c r="A18" s="34">
        <v>2</v>
      </c>
      <c r="B18" s="29" t="s">
        <v>0</v>
      </c>
      <c r="C18" s="29" t="s">
        <v>64</v>
      </c>
      <c r="D18" s="30" t="s">
        <v>33</v>
      </c>
      <c r="E18" s="30">
        <v>12</v>
      </c>
      <c r="F18" s="30">
        <v>170</v>
      </c>
      <c r="G18" s="30">
        <v>950</v>
      </c>
      <c r="H18" s="34" t="s">
        <v>20</v>
      </c>
      <c r="I18" s="30">
        <v>1</v>
      </c>
      <c r="J18" s="30" t="s">
        <v>39</v>
      </c>
      <c r="K18" s="31" t="s">
        <v>31</v>
      </c>
      <c r="L18" s="31" t="s">
        <v>48</v>
      </c>
      <c r="M18" s="25"/>
      <c r="N18" s="26"/>
      <c r="O18" s="32" t="str">
        <f>IF(N18&gt;0,N18*I18,"")</f>
        <v/>
      </c>
      <c r="P18" s="32" t="str">
        <f>IF(N18&gt;0,ROUND(N18*0.23,2),"")</f>
        <v/>
      </c>
      <c r="Q18" s="42">
        <v>23</v>
      </c>
      <c r="R18" s="32" t="str">
        <f>IF(N18&gt;0,N18+P18,"")</f>
        <v/>
      </c>
      <c r="S18" s="32" t="str">
        <f>IF(N18&gt;0,O18+(I18*P18),"")</f>
        <v/>
      </c>
    </row>
    <row r="19" spans="1:19" ht="16.5" customHeight="1" x14ac:dyDescent="0.25">
      <c r="A19" s="34">
        <v>3</v>
      </c>
      <c r="B19" s="29" t="s">
        <v>46</v>
      </c>
      <c r="C19" s="29" t="s">
        <v>98</v>
      </c>
      <c r="D19" s="30" t="s">
        <v>33</v>
      </c>
      <c r="E19" s="30">
        <v>12</v>
      </c>
      <c r="F19" s="30">
        <v>185</v>
      </c>
      <c r="G19" s="30">
        <v>1150</v>
      </c>
      <c r="H19" s="30" t="s">
        <v>20</v>
      </c>
      <c r="I19" s="30">
        <v>1</v>
      </c>
      <c r="J19" s="30" t="s">
        <v>34</v>
      </c>
      <c r="K19" s="31" t="s">
        <v>31</v>
      </c>
      <c r="L19" s="31" t="s">
        <v>48</v>
      </c>
      <c r="M19" s="25"/>
      <c r="N19" s="26"/>
      <c r="O19" s="32" t="str">
        <f>IF(N19&gt;0,N19*I19,"")</f>
        <v/>
      </c>
      <c r="P19" s="32" t="str">
        <f>IF(N19&gt;0,ROUND(N19*0.23,2),"")</f>
        <v/>
      </c>
      <c r="Q19" s="42">
        <v>23</v>
      </c>
      <c r="R19" s="32" t="str">
        <f>IF(N19&gt;0,N19+P19,"")</f>
        <v/>
      </c>
      <c r="S19" s="32" t="str">
        <f>IF(N19&gt;0,O19+(I19*P19),"")</f>
        <v/>
      </c>
    </row>
    <row r="20" spans="1:19" ht="16.5" customHeight="1" x14ac:dyDescent="0.25">
      <c r="A20" s="34">
        <v>4</v>
      </c>
      <c r="B20" s="29" t="s">
        <v>46</v>
      </c>
      <c r="C20" s="29" t="s">
        <v>63</v>
      </c>
      <c r="D20" s="30" t="s">
        <v>33</v>
      </c>
      <c r="E20" s="30">
        <v>12</v>
      </c>
      <c r="F20" s="30">
        <v>205</v>
      </c>
      <c r="G20" s="30">
        <v>1200</v>
      </c>
      <c r="H20" s="30" t="s">
        <v>20</v>
      </c>
      <c r="I20" s="30">
        <v>1</v>
      </c>
      <c r="J20" s="30" t="s">
        <v>35</v>
      </c>
      <c r="K20" s="31" t="s">
        <v>31</v>
      </c>
      <c r="L20" s="31" t="s">
        <v>48</v>
      </c>
      <c r="M20" s="25"/>
      <c r="N20" s="26"/>
      <c r="O20" s="32" t="str">
        <f>IF(N20&gt;0,N20*I20,"")</f>
        <v/>
      </c>
      <c r="P20" s="32" t="str">
        <f>IF(N20&gt;0,ROUND(N20*0.23,2),"")</f>
        <v/>
      </c>
      <c r="Q20" s="42">
        <v>23</v>
      </c>
      <c r="R20" s="32" t="str">
        <f>IF(N20&gt;0,N20+P20,"")</f>
        <v/>
      </c>
      <c r="S20" s="32" t="str">
        <f>IF(N20&gt;0,O20+(I20*P20),"")</f>
        <v/>
      </c>
    </row>
    <row r="21" spans="1:19" ht="16.5" customHeight="1" x14ac:dyDescent="0.25">
      <c r="A21" s="34">
        <v>5</v>
      </c>
      <c r="B21" s="29" t="s">
        <v>46</v>
      </c>
      <c r="C21" s="29" t="s">
        <v>62</v>
      </c>
      <c r="D21" s="30" t="s">
        <v>33</v>
      </c>
      <c r="E21" s="30">
        <v>12</v>
      </c>
      <c r="F21" s="30">
        <v>225</v>
      </c>
      <c r="G21" s="30">
        <v>1150</v>
      </c>
      <c r="H21" s="30" t="s">
        <v>20</v>
      </c>
      <c r="I21" s="30">
        <v>1</v>
      </c>
      <c r="J21" s="30" t="s">
        <v>32</v>
      </c>
      <c r="K21" s="31" t="s">
        <v>31</v>
      </c>
      <c r="L21" s="31" t="s">
        <v>48</v>
      </c>
      <c r="M21" s="25"/>
      <c r="N21" s="26"/>
      <c r="O21" s="32" t="str">
        <f>IF(N21&gt;0,N21*I21,"")</f>
        <v/>
      </c>
      <c r="P21" s="32" t="str">
        <f>IF(N21&gt;0,ROUND(N21*0.23,2),"")</f>
        <v/>
      </c>
      <c r="Q21" s="42">
        <v>23</v>
      </c>
      <c r="R21" s="32" t="str">
        <f>IF(N21&gt;0,N21+P21,"")</f>
        <v/>
      </c>
      <c r="S21" s="32" t="str">
        <f>IF(N21&gt;0,O21+(I21*P21),"")</f>
        <v/>
      </c>
    </row>
    <row r="22" spans="1:19" x14ac:dyDescent="0.25">
      <c r="N22" s="47" t="s">
        <v>55</v>
      </c>
      <c r="O22" s="47"/>
      <c r="P22" s="47"/>
      <c r="Q22" s="47"/>
      <c r="R22" s="6" t="s">
        <v>55</v>
      </c>
      <c r="S22" s="33" t="str">
        <f>IF(SUM(S17:S21)&gt;0,SUM(S17:S21),"")</f>
        <v/>
      </c>
    </row>
    <row r="24" spans="1:19" x14ac:dyDescent="0.25">
      <c r="A24" s="45" t="s">
        <v>88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</row>
    <row r="25" spans="1:19" ht="51" customHeight="1" x14ac:dyDescent="0.25">
      <c r="A25" s="17" t="s">
        <v>17</v>
      </c>
      <c r="B25" s="18" t="s">
        <v>75</v>
      </c>
      <c r="C25" s="17" t="s">
        <v>61</v>
      </c>
      <c r="D25" s="17" t="s">
        <v>50</v>
      </c>
      <c r="E25" s="19" t="s">
        <v>90</v>
      </c>
      <c r="F25" s="20" t="s">
        <v>91</v>
      </c>
      <c r="G25" s="20" t="s">
        <v>49</v>
      </c>
      <c r="H25" s="38" t="s">
        <v>19</v>
      </c>
      <c r="I25" s="39" t="s">
        <v>67</v>
      </c>
      <c r="J25" s="20" t="s">
        <v>94</v>
      </c>
      <c r="K25" s="46" t="s">
        <v>22</v>
      </c>
      <c r="L25" s="46"/>
      <c r="M25" s="21" t="s">
        <v>74</v>
      </c>
      <c r="N25" s="21" t="s">
        <v>51</v>
      </c>
      <c r="O25" s="17" t="s">
        <v>52</v>
      </c>
      <c r="P25" s="19" t="s">
        <v>56</v>
      </c>
      <c r="Q25" s="20" t="s">
        <v>97</v>
      </c>
      <c r="R25" s="19" t="s">
        <v>53</v>
      </c>
      <c r="S25" s="19" t="s">
        <v>54</v>
      </c>
    </row>
    <row r="26" spans="1:19" ht="25.5" x14ac:dyDescent="0.25">
      <c r="A26" s="22">
        <v>1</v>
      </c>
      <c r="B26" s="36" t="s">
        <v>1</v>
      </c>
      <c r="C26" s="37" t="s">
        <v>59</v>
      </c>
      <c r="D26" s="23" t="s">
        <v>57</v>
      </c>
      <c r="E26" s="23">
        <v>6</v>
      </c>
      <c r="F26" s="23">
        <v>4.5</v>
      </c>
      <c r="G26" s="23" t="s">
        <v>58</v>
      </c>
      <c r="H26" s="23" t="s">
        <v>20</v>
      </c>
      <c r="I26" s="23">
        <v>1</v>
      </c>
      <c r="J26" s="23" t="s">
        <v>92</v>
      </c>
      <c r="K26" s="48"/>
      <c r="L26" s="48"/>
      <c r="M26" s="25"/>
      <c r="N26" s="26"/>
      <c r="O26" s="27" t="str">
        <f>IF(N26&gt;0,N26*I26,"")</f>
        <v/>
      </c>
      <c r="P26" s="27" t="str">
        <f>IF(N26&gt;0,ROUND(N26*0.23,2),"")</f>
        <v/>
      </c>
      <c r="Q26" s="42">
        <v>23</v>
      </c>
      <c r="R26" s="27" t="str">
        <f>IF(N26&gt;0,N26+P26,"")</f>
        <v/>
      </c>
      <c r="S26" s="27" t="str">
        <f>IF(N26&gt;0,O26+(I26*P26),"")</f>
        <v/>
      </c>
    </row>
    <row r="27" spans="1:19" ht="27" x14ac:dyDescent="0.25">
      <c r="A27" s="22">
        <v>2</v>
      </c>
      <c r="B27" s="36" t="s">
        <v>84</v>
      </c>
      <c r="C27" s="37" t="s">
        <v>60</v>
      </c>
      <c r="D27" s="23" t="s">
        <v>16</v>
      </c>
      <c r="E27" s="23">
        <v>12</v>
      </c>
      <c r="F27" s="23">
        <v>22</v>
      </c>
      <c r="G27" s="23">
        <v>2200</v>
      </c>
      <c r="H27" s="23" t="s">
        <v>20</v>
      </c>
      <c r="I27" s="23">
        <v>1</v>
      </c>
      <c r="J27" s="24" t="s">
        <v>93</v>
      </c>
      <c r="K27" s="48"/>
      <c r="L27" s="48"/>
      <c r="M27" s="25"/>
      <c r="N27" s="26"/>
      <c r="O27" s="27" t="str">
        <f>IF(N27&gt;0,N27*I27,"")</f>
        <v/>
      </c>
      <c r="P27" s="27" t="str">
        <f>IF(N27&gt;0,ROUND(N27*0.23,2),"")</f>
        <v/>
      </c>
      <c r="Q27" s="42">
        <v>23</v>
      </c>
      <c r="R27" s="27" t="str">
        <f>IF(N27&gt;0,N27+P27,"")</f>
        <v/>
      </c>
      <c r="S27" s="27" t="str">
        <f>IF(N27&gt;0,O27+(I27*P27),"")</f>
        <v/>
      </c>
    </row>
    <row r="28" spans="1:19" x14ac:dyDescent="0.25">
      <c r="A28" s="7"/>
      <c r="B28" s="1"/>
      <c r="C28" s="1"/>
      <c r="D28" s="2"/>
      <c r="E28" s="2"/>
      <c r="F28" s="2"/>
      <c r="G28" s="1"/>
      <c r="H28" s="2"/>
      <c r="I28" s="8"/>
      <c r="N28" s="47" t="s">
        <v>55</v>
      </c>
      <c r="O28" s="47"/>
      <c r="P28" s="47"/>
      <c r="Q28" s="47"/>
      <c r="R28" s="6" t="s">
        <v>55</v>
      </c>
      <c r="S28" s="33" t="str">
        <f>IF(SUM(S26:S27)&gt;0,SUM(S26:S27),"")</f>
        <v/>
      </c>
    </row>
    <row r="29" spans="1:19" x14ac:dyDescent="0.25">
      <c r="A29" s="7"/>
      <c r="B29" s="1"/>
      <c r="C29" s="1"/>
      <c r="D29" s="2"/>
      <c r="E29" s="2"/>
      <c r="F29" s="2"/>
      <c r="G29" s="1"/>
      <c r="H29" s="2"/>
      <c r="I29" s="8"/>
    </row>
    <row r="30" spans="1:19" x14ac:dyDescent="0.25">
      <c r="A30" s="45" t="s">
        <v>89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</row>
    <row r="31" spans="1:19" ht="38.25" customHeight="1" x14ac:dyDescent="0.25">
      <c r="A31" s="17" t="s">
        <v>17</v>
      </c>
      <c r="B31" s="18" t="s">
        <v>18</v>
      </c>
      <c r="C31" s="17" t="s">
        <v>61</v>
      </c>
      <c r="D31" s="17" t="s">
        <v>50</v>
      </c>
      <c r="E31" s="19" t="s">
        <v>90</v>
      </c>
      <c r="F31" s="20" t="s">
        <v>91</v>
      </c>
      <c r="G31" s="20" t="s">
        <v>49</v>
      </c>
      <c r="H31" s="38" t="s">
        <v>19</v>
      </c>
      <c r="I31" s="39" t="s">
        <v>67</v>
      </c>
      <c r="J31" s="20" t="s">
        <v>95</v>
      </c>
      <c r="K31" s="46" t="s">
        <v>22</v>
      </c>
      <c r="L31" s="46"/>
      <c r="M31" s="21" t="s">
        <v>74</v>
      </c>
      <c r="N31" s="21" t="s">
        <v>51</v>
      </c>
      <c r="O31" s="17" t="s">
        <v>52</v>
      </c>
      <c r="P31" s="19" t="s">
        <v>56</v>
      </c>
      <c r="Q31" s="20" t="s">
        <v>97</v>
      </c>
      <c r="R31" s="19" t="s">
        <v>53</v>
      </c>
      <c r="S31" s="19" t="s">
        <v>54</v>
      </c>
    </row>
    <row r="32" spans="1:19" ht="33.75" x14ac:dyDescent="0.25">
      <c r="A32" s="22">
        <v>1</v>
      </c>
      <c r="B32" s="36" t="s">
        <v>70</v>
      </c>
      <c r="C32" s="16" t="s">
        <v>71</v>
      </c>
      <c r="D32" s="23" t="s">
        <v>16</v>
      </c>
      <c r="E32" s="23">
        <v>12</v>
      </c>
      <c r="F32" s="23">
        <v>55</v>
      </c>
      <c r="G32" s="23" t="s">
        <v>68</v>
      </c>
      <c r="H32" s="23" t="s">
        <v>20</v>
      </c>
      <c r="I32" s="23">
        <v>1</v>
      </c>
      <c r="J32" s="40" t="s">
        <v>96</v>
      </c>
      <c r="K32" s="24" t="s">
        <v>69</v>
      </c>
      <c r="L32" s="24" t="s">
        <v>48</v>
      </c>
      <c r="M32" s="25"/>
      <c r="N32" s="26"/>
      <c r="O32" s="27" t="str">
        <f>IF(N32&gt;0,N32*I32,"")</f>
        <v/>
      </c>
      <c r="P32" s="27" t="str">
        <f>IF(N32&gt;0,ROUND(N32*0.23,2),"")</f>
        <v/>
      </c>
      <c r="Q32" s="42">
        <v>23</v>
      </c>
      <c r="R32" s="27" t="str">
        <f>IF(N32&gt;0,N32+P32,"")</f>
        <v/>
      </c>
      <c r="S32" s="27" t="str">
        <f>IF(N32&gt;0,O32+(I32*P32),"")</f>
        <v/>
      </c>
    </row>
    <row r="33" spans="1:19" ht="33.75" x14ac:dyDescent="0.25">
      <c r="A33" s="22">
        <v>2</v>
      </c>
      <c r="B33" s="36" t="s">
        <v>70</v>
      </c>
      <c r="C33" s="16" t="s">
        <v>72</v>
      </c>
      <c r="D33" s="23" t="s">
        <v>16</v>
      </c>
      <c r="E33" s="23">
        <v>12</v>
      </c>
      <c r="F33" s="23">
        <v>50</v>
      </c>
      <c r="G33" s="23" t="s">
        <v>73</v>
      </c>
      <c r="H33" s="23" t="s">
        <v>20</v>
      </c>
      <c r="I33" s="23">
        <v>1</v>
      </c>
      <c r="J33" s="40" t="s">
        <v>96</v>
      </c>
      <c r="K33" s="24" t="s">
        <v>69</v>
      </c>
      <c r="L33" s="24" t="s">
        <v>48</v>
      </c>
      <c r="M33" s="25"/>
      <c r="N33" s="26"/>
      <c r="O33" s="27" t="str">
        <f>IF(N33&gt;0,N33*I33,"")</f>
        <v/>
      </c>
      <c r="P33" s="27" t="str">
        <f>IF(N33&gt;0,ROUND(N33*0.23,2),"")</f>
        <v/>
      </c>
      <c r="Q33" s="42">
        <v>23</v>
      </c>
      <c r="R33" s="27" t="str">
        <f>IF(N33&gt;0,N33+P33,"")</f>
        <v/>
      </c>
      <c r="S33" s="27" t="str">
        <f>IF(N33&gt;0,O33+(I33*P33),"")</f>
        <v/>
      </c>
    </row>
    <row r="34" spans="1:19" x14ac:dyDescent="0.25">
      <c r="A34" s="7"/>
      <c r="B34" s="1"/>
      <c r="C34" s="1"/>
      <c r="D34" s="2"/>
      <c r="E34" s="2"/>
      <c r="F34" s="2"/>
      <c r="G34" s="1"/>
      <c r="H34" s="2"/>
      <c r="I34" s="8"/>
      <c r="N34" s="47" t="s">
        <v>55</v>
      </c>
      <c r="O34" s="47"/>
      <c r="P34" s="47"/>
      <c r="Q34" s="47"/>
      <c r="R34" s="6" t="s">
        <v>55</v>
      </c>
      <c r="S34" s="33" t="str">
        <f>IF(SUM(S32:S33)&gt;0,SUM(S32:S33),"")</f>
        <v/>
      </c>
    </row>
  </sheetData>
  <protectedRanges>
    <protectedRange sqref="C50:G50" name="Rozstęp8_6_6"/>
    <protectedRange sqref="C179:G179" name="Rozstęp8_4_2_3_2"/>
    <protectedRange sqref="C180:G180" name="Rozstęp8_3_2_4_2"/>
    <protectedRange sqref="C182:G182" name="Rozstęp8_3_2_8_2"/>
    <protectedRange sqref="B183" name="Rozstęp9_10_2"/>
    <protectedRange sqref="C183:G183" name="Rozstęp8_10_2_2"/>
    <protectedRange sqref="B184" name="Rozstęp9_1_4_2"/>
    <protectedRange sqref="B185" name="Rozstęp9_1_5_2"/>
    <protectedRange sqref="B186" name="Rozstęp9_1_6_6"/>
    <protectedRange sqref="C186:G186" name="Rozstęp8_17_6"/>
    <protectedRange sqref="B187" name="Rozstęp9_1_7_2"/>
    <protectedRange sqref="B188" name="Rozstęp9_1_12_2"/>
    <protectedRange sqref="C188:G188" name="Rozstęp8_1_2_10_2"/>
    <protectedRange sqref="C189:G189" name="Rozstęp8_2_1_11_2"/>
    <protectedRange sqref="C190:G190" name="Rozstęp8_4_2_11_2"/>
    <protectedRange sqref="B191" name="Rozstęp9_11_3_2"/>
    <protectedRange sqref="C269:G269" name="Rozstęp8_1_2_7"/>
    <protectedRange sqref="C337:G337" name="Rozstęp8_1_2_3"/>
    <protectedRange sqref="C338:G338" name="Rozstęp8_1_2_2_2"/>
    <protectedRange sqref="C576:G581" name="Rozstęp8_1_2_7_2"/>
    <protectedRange sqref="C582:G582" name="Rozstęp8_2_1_9_1"/>
    <protectedRange sqref="B583" name="Rozstęp9_11_3_3"/>
    <protectedRange sqref="C583:G583" name="Rozstęp8_10_6_1"/>
    <protectedRange sqref="B584" name="Rozstęp9_11_3_1_2"/>
    <protectedRange sqref="B585" name="Rozstęp9_7_1_9_1"/>
    <protectedRange sqref="C589:G589" name="Rozstęp8_3_5_1"/>
    <protectedRange sqref="C613:G613" name="Rozstęp8_1_2_5"/>
    <protectedRange sqref="C614:G614" name="Rozstęp8_1_2_6"/>
    <protectedRange sqref="C666:G667" name="Rozstęp8_5_1_7"/>
    <protectedRange sqref="C668:G668" name="Rozstęp8_2_1_1"/>
    <protectedRange sqref="C669:G669" name="Rozstęp8_2_1_2"/>
    <protectedRange sqref="C679:G680" name="Rozstęp8_1_2_3_1"/>
    <protectedRange sqref="C681:G681" name="Rozstęp8_38_2_11"/>
    <protectedRange sqref="C684:G684" name="Rozstęp8_4_2_2"/>
    <protectedRange sqref="C685:G685" name="Rozstęp8_4_2_3"/>
    <protectedRange sqref="C686:G686" name="Rozstęp8_3_2_4"/>
    <protectedRange sqref="C687:G688" name="Rozstęp8_6_2_4"/>
    <protectedRange sqref="C689:G689" name="Rozstęp8_3_8"/>
    <protectedRange sqref="C690:G690" name="Rozstęp8_3_9"/>
    <protectedRange sqref="C691:G691" name="Rozstęp8_6_12"/>
    <protectedRange sqref="C693:G695" name="Rozstęp8_2_1_3"/>
    <protectedRange sqref="C701:G702" name="Rozstęp8_1_2_5_1"/>
    <protectedRange sqref="C703:G703" name="Rozstęp8_1_2_7_3"/>
    <protectedRange sqref="C704:G704" name="Rozstęp8_2_1_8"/>
    <protectedRange sqref="C705:G706" name="Rozstęp8_2_1_9_2"/>
    <protectedRange sqref="C707:G707" name="Rozstęp8_3_2_8"/>
    <protectedRange sqref="C955:G955" name="Rozstęp8_38_2_11_2"/>
    <protectedRange sqref="C969:G969" name="Rozstęp8_3_4"/>
    <protectedRange sqref="C970:G970" name="Rozstęp8_3_2_2"/>
    <protectedRange sqref="C971:G971" name="Rozstęp8_1_2_14"/>
    <protectedRange sqref="C972:G972" name="Rozstęp8_1_2_15"/>
  </protectedRanges>
  <mergeCells count="14">
    <mergeCell ref="N34:Q34"/>
    <mergeCell ref="N13:Q13"/>
    <mergeCell ref="K26:L26"/>
    <mergeCell ref="K27:L27"/>
    <mergeCell ref="A30:S30"/>
    <mergeCell ref="K31:L31"/>
    <mergeCell ref="K25:L25"/>
    <mergeCell ref="N28:Q28"/>
    <mergeCell ref="A1:S1"/>
    <mergeCell ref="K2:L2"/>
    <mergeCell ref="A15:S15"/>
    <mergeCell ref="K16:L16"/>
    <mergeCell ref="A24:S24"/>
    <mergeCell ref="N22:Q22"/>
  </mergeCells>
  <pageMargins left="0.7" right="0.7" top="0.75" bottom="0.75" header="0.3" footer="0.3"/>
  <pageSetup paperSize="9" scale="75" fitToHeight="0" orientation="landscape" horizontalDpi="90" verticalDpi="90" r:id="rId1"/>
  <headerFooter>
    <oddHeader>&amp;L&amp;16Formularz asortymentowo-cenowy&amp;R&amp;16Załącznik nr.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18"/>
  <sheetViews>
    <sheetView tabSelected="1" view="pageLayout" zoomScaleNormal="100" workbookViewId="0">
      <selection activeCell="N20" sqref="N20"/>
    </sheetView>
  </sheetViews>
  <sheetFormatPr defaultColWidth="3" defaultRowHeight="15" x14ac:dyDescent="0.25"/>
  <cols>
    <col min="1" max="1" width="3.7109375" style="3" customWidth="1"/>
    <col min="2" max="2" width="15.42578125" style="3" customWidth="1"/>
    <col min="3" max="3" width="22.140625" style="3" customWidth="1"/>
    <col min="4" max="4" width="5.7109375" style="5" hidden="1" customWidth="1"/>
    <col min="5" max="5" width="5.7109375" style="5" customWidth="1"/>
    <col min="6" max="6" width="6.7109375" style="5" customWidth="1"/>
    <col min="7" max="7" width="10.42578125" style="3" customWidth="1"/>
    <col min="8" max="9" width="3.7109375" style="3" customWidth="1"/>
    <col min="10" max="10" width="9.7109375" style="3" customWidth="1"/>
    <col min="11" max="12" width="4.7109375" style="3" customWidth="1"/>
    <col min="13" max="13" width="25.85546875" style="3" customWidth="1"/>
    <col min="14" max="14" width="13.7109375" style="3" customWidth="1"/>
    <col min="15" max="15" width="13.140625" style="3" customWidth="1"/>
    <col min="16" max="16" width="12.7109375" style="3" customWidth="1"/>
    <col min="17" max="17" width="3.28515625" style="3" hidden="1" customWidth="1"/>
    <col min="18" max="18" width="14.7109375" style="3" hidden="1" customWidth="1"/>
    <col min="19" max="19" width="14.7109375" style="3" customWidth="1"/>
    <col min="20" max="29" width="3" style="3" customWidth="1"/>
    <col min="30" max="16384" width="3" style="3"/>
  </cols>
  <sheetData>
    <row r="1" spans="1:19" x14ac:dyDescent="0.25">
      <c r="A1" s="45" t="s">
        <v>101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ht="38.25" x14ac:dyDescent="0.25">
      <c r="A2" s="17" t="s">
        <v>17</v>
      </c>
      <c r="B2" s="18" t="s">
        <v>18</v>
      </c>
      <c r="C2" s="17" t="s">
        <v>61</v>
      </c>
      <c r="D2" s="17" t="s">
        <v>50</v>
      </c>
      <c r="E2" s="19" t="s">
        <v>90</v>
      </c>
      <c r="F2" s="20" t="s">
        <v>91</v>
      </c>
      <c r="G2" s="20" t="s">
        <v>49</v>
      </c>
      <c r="H2" s="38" t="s">
        <v>19</v>
      </c>
      <c r="I2" s="39" t="s">
        <v>67</v>
      </c>
      <c r="J2" s="20" t="s">
        <v>94</v>
      </c>
      <c r="K2" s="46" t="s">
        <v>22</v>
      </c>
      <c r="L2" s="46"/>
      <c r="M2" s="21" t="s">
        <v>74</v>
      </c>
      <c r="N2" s="21" t="s">
        <v>51</v>
      </c>
      <c r="O2" s="17" t="s">
        <v>52</v>
      </c>
      <c r="P2" s="19" t="s">
        <v>99</v>
      </c>
      <c r="Q2" s="20" t="s">
        <v>97</v>
      </c>
      <c r="R2" s="19" t="s">
        <v>53</v>
      </c>
      <c r="S2" s="19" t="s">
        <v>54</v>
      </c>
    </row>
    <row r="3" spans="1:19" ht="27" x14ac:dyDescent="0.25">
      <c r="A3" s="34">
        <v>1</v>
      </c>
      <c r="B3" s="35" t="s">
        <v>85</v>
      </c>
      <c r="C3" s="29" t="s">
        <v>65</v>
      </c>
      <c r="D3" s="30" t="s">
        <v>33</v>
      </c>
      <c r="E3" s="30">
        <v>12</v>
      </c>
      <c r="F3" s="30">
        <v>135</v>
      </c>
      <c r="G3" s="30">
        <v>1000</v>
      </c>
      <c r="H3" s="30" t="s">
        <v>20</v>
      </c>
      <c r="I3" s="30">
        <v>4</v>
      </c>
      <c r="J3" s="30" t="s">
        <v>30</v>
      </c>
      <c r="K3" s="31" t="s">
        <v>40</v>
      </c>
      <c r="L3" s="31" t="s">
        <v>47</v>
      </c>
      <c r="M3" s="25"/>
      <c r="N3" s="26"/>
      <c r="O3" s="32" t="str">
        <f>IF(N3&gt;0,N3*I3,"")</f>
        <v/>
      </c>
      <c r="P3" s="32" t="str">
        <f>IF(N3&gt;0,ROUND(N3*0.23,2),"")</f>
        <v/>
      </c>
      <c r="Q3" s="42">
        <v>23</v>
      </c>
      <c r="R3" s="32" t="str">
        <f>IF(N3&gt;0,N3+P3,"")</f>
        <v/>
      </c>
      <c r="S3" s="32" t="str">
        <f>IF(N3&gt;0,O3+(I3*P3),"")</f>
        <v/>
      </c>
    </row>
    <row r="4" spans="1:19" ht="27" x14ac:dyDescent="0.25">
      <c r="A4" s="34">
        <v>2</v>
      </c>
      <c r="B4" s="29" t="s">
        <v>0</v>
      </c>
      <c r="C4" s="29" t="s">
        <v>64</v>
      </c>
      <c r="D4" s="30" t="s">
        <v>33</v>
      </c>
      <c r="E4" s="30">
        <v>12</v>
      </c>
      <c r="F4" s="30">
        <v>170</v>
      </c>
      <c r="G4" s="30">
        <v>950</v>
      </c>
      <c r="H4" s="34" t="s">
        <v>20</v>
      </c>
      <c r="I4" s="30">
        <v>10</v>
      </c>
      <c r="J4" s="30" t="s">
        <v>39</v>
      </c>
      <c r="K4" s="31" t="s">
        <v>31</v>
      </c>
      <c r="L4" s="31" t="s">
        <v>48</v>
      </c>
      <c r="M4" s="25"/>
      <c r="N4" s="26"/>
      <c r="O4" s="32" t="str">
        <f>IF(N4&gt;0,N4*I4,"")</f>
        <v/>
      </c>
      <c r="P4" s="32" t="str">
        <f>IF(N4&gt;0,ROUND(N4*0.23,2),"")</f>
        <v/>
      </c>
      <c r="Q4" s="42">
        <v>23</v>
      </c>
      <c r="R4" s="32" t="str">
        <f>IF(N4&gt;0,N4+P4,"")</f>
        <v/>
      </c>
      <c r="S4" s="32" t="str">
        <f>IF(N4&gt;0,O4+(I4*P4),"")</f>
        <v/>
      </c>
    </row>
    <row r="5" spans="1:19" ht="27" x14ac:dyDescent="0.25">
      <c r="A5" s="34">
        <v>3</v>
      </c>
      <c r="B5" s="29" t="s">
        <v>46</v>
      </c>
      <c r="C5" s="29" t="s">
        <v>98</v>
      </c>
      <c r="D5" s="30" t="s">
        <v>33</v>
      </c>
      <c r="E5" s="30">
        <v>12</v>
      </c>
      <c r="F5" s="30">
        <v>185</v>
      </c>
      <c r="G5" s="30">
        <v>1150</v>
      </c>
      <c r="H5" s="30" t="s">
        <v>20</v>
      </c>
      <c r="I5" s="30">
        <v>20</v>
      </c>
      <c r="J5" s="30" t="s">
        <v>34</v>
      </c>
      <c r="K5" s="31" t="s">
        <v>31</v>
      </c>
      <c r="L5" s="31" t="s">
        <v>48</v>
      </c>
      <c r="M5" s="25"/>
      <c r="N5" s="26"/>
      <c r="O5" s="32" t="str">
        <f>IF(N5&gt;0,N5*I5,"")</f>
        <v/>
      </c>
      <c r="P5" s="32" t="str">
        <f>IF(N5&gt;0,ROUND(N5*0.23,2),"")</f>
        <v/>
      </c>
      <c r="Q5" s="42">
        <v>23</v>
      </c>
      <c r="R5" s="32" t="str">
        <f>IF(N5&gt;0,N5+P5,"")</f>
        <v/>
      </c>
      <c r="S5" s="32" t="str">
        <f>IF(N5&gt;0,O5+(I5*P5),"")</f>
        <v/>
      </c>
    </row>
    <row r="6" spans="1:19" ht="27" x14ac:dyDescent="0.25">
      <c r="A6" s="34">
        <v>4</v>
      </c>
      <c r="B6" s="29" t="s">
        <v>46</v>
      </c>
      <c r="C6" s="29" t="s">
        <v>63</v>
      </c>
      <c r="D6" s="30" t="s">
        <v>33</v>
      </c>
      <c r="E6" s="30">
        <v>12</v>
      </c>
      <c r="F6" s="30">
        <v>205</v>
      </c>
      <c r="G6" s="30">
        <v>1200</v>
      </c>
      <c r="H6" s="30" t="s">
        <v>20</v>
      </c>
      <c r="I6" s="30">
        <v>30</v>
      </c>
      <c r="J6" s="30" t="s">
        <v>35</v>
      </c>
      <c r="K6" s="31" t="s">
        <v>31</v>
      </c>
      <c r="L6" s="31" t="s">
        <v>48</v>
      </c>
      <c r="M6" s="25"/>
      <c r="N6" s="26"/>
      <c r="O6" s="32" t="str">
        <f>IF(N6&gt;0,N6*I6,"")</f>
        <v/>
      </c>
      <c r="P6" s="32" t="str">
        <f>IF(N6&gt;0,ROUND(N6*0.23,2),"")</f>
        <v/>
      </c>
      <c r="Q6" s="42">
        <v>23</v>
      </c>
      <c r="R6" s="32" t="str">
        <f>IF(N6&gt;0,N6+P6,"")</f>
        <v/>
      </c>
      <c r="S6" s="32" t="str">
        <f>IF(N6&gt;0,O6+(I6*P6),"")</f>
        <v/>
      </c>
    </row>
    <row r="7" spans="1:19" ht="27" x14ac:dyDescent="0.25">
      <c r="A7" s="34">
        <v>5</v>
      </c>
      <c r="B7" s="29" t="s">
        <v>46</v>
      </c>
      <c r="C7" s="29" t="s">
        <v>62</v>
      </c>
      <c r="D7" s="30" t="s">
        <v>33</v>
      </c>
      <c r="E7" s="30">
        <v>12</v>
      </c>
      <c r="F7" s="30">
        <v>225</v>
      </c>
      <c r="G7" s="30">
        <v>1150</v>
      </c>
      <c r="H7" s="30" t="s">
        <v>20</v>
      </c>
      <c r="I7" s="30">
        <v>20</v>
      </c>
      <c r="J7" s="30" t="s">
        <v>32</v>
      </c>
      <c r="K7" s="31" t="s">
        <v>31</v>
      </c>
      <c r="L7" s="31" t="s">
        <v>48</v>
      </c>
      <c r="M7" s="25"/>
      <c r="N7" s="26"/>
      <c r="O7" s="32" t="str">
        <f>IF(N7&gt;0,N7*I7,"")</f>
        <v/>
      </c>
      <c r="P7" s="32" t="str">
        <f>IF(N7&gt;0,ROUND(N7*0.23,2),"")</f>
        <v/>
      </c>
      <c r="Q7" s="42">
        <v>23</v>
      </c>
      <c r="R7" s="32" t="str">
        <f>IF(N7&gt;0,N7+P7,"")</f>
        <v/>
      </c>
      <c r="S7" s="32" t="str">
        <f>IF(N7&gt;0,O7+(I7*P7),"")</f>
        <v/>
      </c>
    </row>
    <row r="8" spans="1:19" x14ac:dyDescent="0.25">
      <c r="N8" s="43" t="s">
        <v>100</v>
      </c>
      <c r="O8" s="44"/>
      <c r="P8" s="44"/>
      <c r="Q8" s="44"/>
      <c r="R8" s="6" t="s">
        <v>55</v>
      </c>
      <c r="S8" s="33" t="str">
        <f>IF(SUM(S3:S7)&gt;0,SUM(S3:S7),"")</f>
        <v/>
      </c>
    </row>
    <row r="11" spans="1:19" x14ac:dyDescent="0.25">
      <c r="B11" s="49" t="s">
        <v>102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</row>
    <row r="13" spans="1:19" x14ac:dyDescent="0.25">
      <c r="B13" s="50" t="s">
        <v>103</v>
      </c>
      <c r="C13" s="51"/>
    </row>
    <row r="14" spans="1:19" x14ac:dyDescent="0.25">
      <c r="B14" s="51"/>
      <c r="C14" s="51"/>
    </row>
    <row r="15" spans="1:19" x14ac:dyDescent="0.25">
      <c r="B15" s="51"/>
      <c r="C15" s="51"/>
    </row>
    <row r="16" spans="1:19" x14ac:dyDescent="0.25">
      <c r="B16" s="51"/>
      <c r="C16" s="51"/>
    </row>
    <row r="17" spans="2:3" x14ac:dyDescent="0.25">
      <c r="B17" s="51"/>
      <c r="C17" s="51"/>
    </row>
    <row r="18" spans="2:3" x14ac:dyDescent="0.25">
      <c r="B18" s="51"/>
      <c r="C18" s="51"/>
    </row>
  </sheetData>
  <protectedRanges>
    <protectedRange sqref="C23:G23" name="Rozstęp8_6_6"/>
    <protectedRange sqref="C152:G152" name="Rozstęp8_4_2_3_2"/>
    <protectedRange sqref="C153:G153" name="Rozstęp8_3_2_4_2"/>
    <protectedRange sqref="C155:G155" name="Rozstęp8_3_2_8_2"/>
    <protectedRange sqref="B156" name="Rozstęp9_10_2"/>
    <protectedRange sqref="C156:G156" name="Rozstęp8_10_2_2"/>
    <protectedRange sqref="B157" name="Rozstęp9_1_4_2"/>
    <protectedRange sqref="B158" name="Rozstęp9_1_5_2"/>
    <protectedRange sqref="B159" name="Rozstęp9_1_6_6"/>
    <protectedRange sqref="C159:G159" name="Rozstęp8_17_6"/>
    <protectedRange sqref="B160" name="Rozstęp9_1_7_2"/>
    <protectedRange sqref="B161" name="Rozstęp9_1_12_2"/>
    <protectedRange sqref="C161:G161" name="Rozstęp8_1_2_10_2"/>
    <protectedRange sqref="C162:G162" name="Rozstęp8_2_1_11_2"/>
    <protectedRange sqref="C163:G163" name="Rozstęp8_4_2_11_2"/>
    <protectedRange sqref="B164" name="Rozstęp9_11_3_2"/>
    <protectedRange sqref="C242:G242" name="Rozstęp8_1_2_7"/>
    <protectedRange sqref="C310:G310" name="Rozstęp8_1_2_3"/>
    <protectedRange sqref="C311:G311" name="Rozstęp8_1_2_2_2"/>
    <protectedRange sqref="C549:G554" name="Rozstęp8_1_2_7_2"/>
    <protectedRange sqref="C555:G555" name="Rozstęp8_2_1_9_1"/>
    <protectedRange sqref="B556" name="Rozstęp9_11_3_3"/>
    <protectedRange sqref="C556:G556" name="Rozstęp8_10_6_1"/>
    <protectedRange sqref="B557" name="Rozstęp9_11_3_1_2"/>
    <protectedRange sqref="B558" name="Rozstęp9_7_1_9_1"/>
    <protectedRange sqref="C562:G562" name="Rozstęp8_3_5_1"/>
    <protectedRange sqref="C586:G586" name="Rozstęp8_1_2_5"/>
    <protectedRange sqref="C587:G587" name="Rozstęp8_1_2_6"/>
    <protectedRange sqref="C639:G640" name="Rozstęp8_5_1_7"/>
    <protectedRange sqref="C641:G641" name="Rozstęp8_2_1_1"/>
    <protectedRange sqref="C642:G642" name="Rozstęp8_2_1_2"/>
    <protectedRange sqref="C652:G653" name="Rozstęp8_1_2_3_1"/>
    <protectedRange sqref="C654:G654" name="Rozstęp8_38_2_11"/>
    <protectedRange sqref="C657:G657" name="Rozstęp8_4_2_2"/>
    <protectedRange sqref="C658:G658" name="Rozstęp8_4_2_3"/>
    <protectedRange sqref="C659:G659" name="Rozstęp8_3_2_4"/>
    <protectedRange sqref="C660:G661" name="Rozstęp8_6_2_4"/>
    <protectedRange sqref="C662:G662" name="Rozstęp8_3_8"/>
    <protectedRange sqref="C663:G663" name="Rozstęp8_3_9"/>
    <protectedRange sqref="C664:G664" name="Rozstęp8_6_12"/>
    <protectedRange sqref="C666:G668" name="Rozstęp8_2_1_3"/>
    <protectedRange sqref="C674:G675" name="Rozstęp8_1_2_5_1"/>
    <protectedRange sqref="C676:G676" name="Rozstęp8_1_2_7_3"/>
    <protectedRange sqref="C677:G677" name="Rozstęp8_2_1_8"/>
    <protectedRange sqref="C678:G679" name="Rozstęp8_2_1_9_2"/>
    <protectedRange sqref="C680:G680" name="Rozstęp8_3_2_8"/>
    <protectedRange sqref="C928:G928" name="Rozstęp8_38_2_11_2"/>
    <protectedRange sqref="C942:G942" name="Rozstęp8_3_4"/>
    <protectedRange sqref="C943:G943" name="Rozstęp8_3_2_2"/>
    <protectedRange sqref="C944:G944" name="Rozstęp8_1_2_14"/>
    <protectedRange sqref="C945:G945" name="Rozstęp8_1_2_15"/>
  </protectedRanges>
  <mergeCells count="4">
    <mergeCell ref="A1:S1"/>
    <mergeCell ref="K2:L2"/>
    <mergeCell ref="B11:M11"/>
    <mergeCell ref="B13:C18"/>
  </mergeCells>
  <pageMargins left="0.23622047244094491" right="0.23622047244094491" top="1.3385826771653544" bottom="0.74803149606299213" header="0.31496062992125984" footer="0.31496062992125984"/>
  <pageSetup paperSize="9" scale="84" fitToHeight="0" orientation="landscape" horizontalDpi="90" verticalDpi="90" r:id="rId1"/>
  <headerFooter>
    <oddFooter>&amp;C5/CZ-SAM/2025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A3970078-DC28-44FC-8FD8-471B35ACC99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techniczny</vt:lpstr>
      <vt:lpstr>całość</vt:lpstr>
      <vt:lpstr>część 2</vt:lpstr>
      <vt:lpstr>całość!plik_Jelcz</vt:lpstr>
      <vt:lpstr>'część 2'!plik_Jelcz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Wawrzków Radosław</dc:creator>
  <cp:lastModifiedBy>Szczepański Sebastian</cp:lastModifiedBy>
  <cp:lastPrinted>2025-03-07T07:42:20Z</cp:lastPrinted>
  <dcterms:created xsi:type="dcterms:W3CDTF">2025-01-30T08:56:53Z</dcterms:created>
  <dcterms:modified xsi:type="dcterms:W3CDTF">2025-04-09T10:59:21Z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b1df1c39-9592-4d56-b1a8-d5189712514b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Wawrzków Radosław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RwWhj83a4UsGgxFHKpUonDGxMEoAXnyN</vt:lpwstr>
  </property>
  <property fmtid="{D5CDD505-2E9C-101B-9397-08002B2CF9AE}" pid="10" name="bjClsUserRVM">
    <vt:lpwstr>[]</vt:lpwstr>
  </property>
  <property fmtid="{D5CDD505-2E9C-101B-9397-08002B2CF9AE}" pid="11" name="s5636:Creator type=IP">
    <vt:lpwstr>10.68.138.145</vt:lpwstr>
  </property>
</Properties>
</file>