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ARCHIWUM\postępowania 2025\ZP 9M- narzędzia\"/>
    </mc:Choice>
  </mc:AlternateContent>
  <xr:revisionPtr revIDLastSave="0" documentId="13_ncr:1_{FC28D88C-6839-44DC-9E4B-01ECBFC98C3F}" xr6:coauthVersionLast="36" xr6:coauthVersionMax="36" xr10:uidLastSave="{00000000-0000-0000-0000-000000000000}"/>
  <bookViews>
    <workbookView xWindow="0" yWindow="0" windowWidth="25200" windowHeight="11850" firstSheet="20" activeTab="20" xr2:uid="{00000000-000D-0000-FFFF-FFFF00000000}"/>
  </bookViews>
  <sheets>
    <sheet name="1-ELEKTRONARZĘDZIA" sheetId="1" r:id="rId1"/>
    <sheet name="2-KLUCZE DYNAM." sheetId="3" r:id="rId2"/>
    <sheet name="3-NARZĘDZIA NSN" sheetId="4" r:id="rId3"/>
    <sheet name="4-NARZĘDZIA POZOST." sheetId="5" r:id="rId4"/>
    <sheet name="5-NARZĘDZIA DO ZESTAWU" sheetId="6" r:id="rId5"/>
    <sheet name="6-NARZĘDZIA SKRAWAJĄCE" sheetId="8" r:id="rId6"/>
    <sheet name="7-BITY, NASADKI" sheetId="9" r:id="rId7"/>
    <sheet name="8-POMIAROWE NSN" sheetId="10" r:id="rId8"/>
    <sheet name="9-POMIAROWE BEZ NSN" sheetId="22" r:id="rId9"/>
    <sheet name="10- ZESTAW NARZ. FRS 5402-4" sheetId="12" r:id="rId10"/>
    <sheet name="11-DREMEL" sheetId="13" r:id="rId11"/>
    <sheet name="12-LUTOWNICZE" sheetId="14" r:id="rId12"/>
    <sheet name="13-SKRZYNKI" sheetId="15" r:id="rId13"/>
    <sheet name="14-DYSZA IGLICY YA750" sheetId="16" r:id="rId14"/>
    <sheet name="15-ZEST. KLUCZY  911-000CR" sheetId="18" r:id="rId15"/>
    <sheet name="16-NAPINACZE" sheetId="19" r:id="rId16"/>
    <sheet name="17-DRUTY" sheetId="21" r:id="rId17"/>
    <sheet name="18-POZOSTAŁE" sheetId="23" r:id="rId18"/>
    <sheet name="19-narzędzia INFRASTRUKTURA" sheetId="24" r:id="rId19"/>
    <sheet name="20-narzędzia INFRASTRUKTURA" sheetId="25" r:id="rId20"/>
    <sheet name="21-narzędzia INFRASTRUKTURA" sheetId="26" r:id="rId21"/>
    <sheet name="22-narzędzia INFRASTRUKTURA" sheetId="27" r:id="rId2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7" l="1"/>
  <c r="F10" i="27"/>
  <c r="F9" i="27"/>
  <c r="F8" i="27"/>
  <c r="F7" i="27"/>
  <c r="F6" i="27"/>
  <c r="F12" i="27" s="1"/>
  <c r="F15" i="26"/>
  <c r="F14" i="26"/>
  <c r="F13" i="26"/>
  <c r="F12" i="26"/>
  <c r="F11" i="26"/>
  <c r="F10" i="26"/>
  <c r="F9" i="26"/>
  <c r="F8" i="26"/>
  <c r="F7" i="26"/>
  <c r="F6" i="26"/>
  <c r="F16" i="26" s="1"/>
  <c r="F26" i="25"/>
  <c r="F6" i="24"/>
  <c r="F30" i="24"/>
  <c r="F29" i="24"/>
  <c r="F28" i="24"/>
  <c r="F27" i="24"/>
  <c r="F26" i="24"/>
  <c r="F25" i="24"/>
  <c r="F24" i="24"/>
  <c r="F23" i="24"/>
  <c r="F22" i="24"/>
  <c r="F21" i="24"/>
  <c r="F20" i="24"/>
  <c r="F19" i="24"/>
  <c r="F18" i="24"/>
  <c r="F17" i="24"/>
  <c r="F16" i="24"/>
  <c r="F15" i="24"/>
  <c r="F14" i="24"/>
  <c r="F13" i="24"/>
  <c r="F12" i="24"/>
  <c r="F11" i="24"/>
  <c r="F10" i="24"/>
  <c r="F9" i="24"/>
  <c r="F8" i="24"/>
  <c r="F7" i="24"/>
  <c r="F31" i="24"/>
  <c r="F7" i="23" l="1"/>
  <c r="F8" i="23"/>
  <c r="F9" i="23"/>
  <c r="F10" i="23"/>
  <c r="F11" i="23"/>
  <c r="F12" i="23"/>
  <c r="F6" i="23"/>
  <c r="F7" i="21"/>
  <c r="F8" i="21"/>
  <c r="F6" i="21"/>
  <c r="F6" i="19"/>
  <c r="F6" i="18"/>
  <c r="F6" i="16"/>
  <c r="F7" i="15"/>
  <c r="F8" i="15"/>
  <c r="F9" i="15"/>
  <c r="F6" i="15"/>
  <c r="F7" i="14"/>
  <c r="F8" i="14"/>
  <c r="F9" i="14"/>
  <c r="F10" i="14"/>
  <c r="F11" i="14"/>
  <c r="F6" i="14"/>
  <c r="F7" i="13"/>
  <c r="F8" i="13"/>
  <c r="F9" i="13"/>
  <c r="F10" i="13"/>
  <c r="F11" i="13"/>
  <c r="F12" i="13"/>
  <c r="F13" i="13"/>
  <c r="F6" i="13"/>
  <c r="F6" i="12"/>
  <c r="F7" i="22"/>
  <c r="F8" i="22"/>
  <c r="F9" i="22"/>
  <c r="F10" i="22"/>
  <c r="F11" i="22"/>
  <c r="F12" i="22"/>
  <c r="F13" i="22"/>
  <c r="F14" i="22"/>
  <c r="F15" i="22"/>
  <c r="F16" i="22"/>
  <c r="F17" i="22"/>
  <c r="F18" i="22"/>
  <c r="F19" i="22"/>
  <c r="F6" i="22"/>
  <c r="F7" i="10"/>
  <c r="F8" i="10"/>
  <c r="F6" i="10"/>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6" i="9"/>
  <c r="F7" i="8"/>
  <c r="F8" i="8"/>
  <c r="F9" i="8"/>
  <c r="F10" i="8"/>
  <c r="F11" i="8"/>
  <c r="F12" i="8"/>
  <c r="F13" i="8"/>
  <c r="F14" i="8"/>
  <c r="F15" i="8"/>
  <c r="F16" i="8"/>
  <c r="F17" i="8"/>
  <c r="F18" i="8"/>
  <c r="F19" i="8"/>
  <c r="F20" i="8"/>
  <c r="F21" i="8"/>
  <c r="F22" i="8"/>
  <c r="F23" i="8"/>
  <c r="F24" i="8"/>
  <c r="F6" i="8"/>
  <c r="F7" i="6"/>
  <c r="F8" i="6"/>
  <c r="F9" i="6"/>
  <c r="F10" i="6"/>
  <c r="F6" i="6"/>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6" i="5"/>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6" i="4"/>
  <c r="F7" i="3"/>
  <c r="F8" i="3"/>
  <c r="F9" i="3"/>
  <c r="F10" i="3"/>
  <c r="F11" i="3"/>
  <c r="F12" i="3"/>
  <c r="F13" i="3"/>
  <c r="F14" i="3"/>
  <c r="F15" i="3"/>
  <c r="F16" i="3"/>
  <c r="F17" i="3"/>
  <c r="F18" i="3"/>
  <c r="F19" i="3"/>
  <c r="F6" i="3"/>
  <c r="F7" i="1"/>
  <c r="F8" i="1"/>
  <c r="F9" i="1"/>
  <c r="F10" i="1"/>
  <c r="F11" i="1"/>
  <c r="F12" i="1"/>
  <c r="F13" i="1"/>
  <c r="F14" i="1"/>
  <c r="F6" i="1"/>
  <c r="F42" i="5" l="1"/>
  <c r="F9" i="10" l="1"/>
  <c r="F10" i="15" l="1"/>
  <c r="F14" i="13"/>
  <c r="F40" i="9"/>
  <c r="F25" i="8"/>
  <c r="F20" i="3"/>
  <c r="F71" i="4" l="1"/>
  <c r="A43" i="5"/>
  <c r="F13" i="23" l="1"/>
  <c r="F7" i="16"/>
  <c r="A8" i="16" s="1"/>
  <c r="F7" i="12"/>
  <c r="A8" i="12" s="1"/>
  <c r="F9" i="21" l="1"/>
  <c r="F12" i="14"/>
  <c r="A13" i="14" s="1"/>
  <c r="F15" i="1"/>
  <c r="A14" i="23" l="1"/>
  <c r="F20" i="22" l="1"/>
  <c r="A21" i="22" s="1"/>
  <c r="A10" i="21" l="1"/>
  <c r="F7" i="19" l="1"/>
  <c r="A8" i="19" s="1"/>
  <c r="F7" i="18"/>
  <c r="A8" i="18" s="1"/>
  <c r="A11" i="15"/>
  <c r="A15" i="13"/>
  <c r="A10" i="10"/>
  <c r="A41" i="9"/>
  <c r="A26" i="8"/>
  <c r="F11" i="6"/>
  <c r="A12" i="6" s="1"/>
  <c r="A72" i="4"/>
  <c r="A21" i="3"/>
  <c r="A16" i="1"/>
</calcChain>
</file>

<file path=xl/sharedStrings.xml><?xml version="1.0" encoding="utf-8"?>
<sst xmlns="http://schemas.openxmlformats.org/spreadsheetml/2006/main" count="982" uniqueCount="363">
  <si>
    <t>L.p.</t>
  </si>
  <si>
    <t>Opis przedmiotu zamówienia</t>
  </si>
  <si>
    <t>J.m.</t>
  </si>
  <si>
    <t>Ilość</t>
  </si>
  <si>
    <t>Cena jednostkowa brutto</t>
  </si>
  <si>
    <t>Cena brutto*</t>
  </si>
  <si>
    <t>Producent/ Typ/ Model</t>
  </si>
  <si>
    <t>1</t>
  </si>
  <si>
    <t>2</t>
  </si>
  <si>
    <t>3</t>
  </si>
  <si>
    <t>4</t>
  </si>
  <si>
    <t>SUMA**:</t>
  </si>
  <si>
    <t>** w komórce podsumowującej cenę brutto wprowadzona została formuła licząca, nie zwalnia ona jednak Wykonawcy ze sprawdzenia poprawności danych i nie może być przyczyną unieważnienia postępowania</t>
  </si>
  <si>
    <t>Czytelne podpisy osób uprawnionych</t>
  </si>
  <si>
    <t>do reprezentowania wykonawców</t>
  </si>
  <si>
    <t>*podświetlona na czerwono komórka oznacza błąd w obliczeniach</t>
  </si>
  <si>
    <t>FORMULARZ CENOWY NA  - zadanie nr 1 ELEKTRONARZĘDZIA</t>
  </si>
  <si>
    <t>SZT</t>
  </si>
  <si>
    <t>KPL</t>
  </si>
  <si>
    <t>OP</t>
  </si>
  <si>
    <t>KG</t>
  </si>
  <si>
    <r>
      <rPr>
        <b/>
        <sz val="10"/>
        <rFont val="Arial"/>
        <family val="2"/>
        <charset val="238"/>
      </rPr>
      <t>WIERTARKO-WKRĘTARKA typu DEWALT DCD780M2 lub równoważna w zakresie parametrów użytkowych:</t>
    </r>
    <r>
      <rPr>
        <sz val="10"/>
        <rFont val="Arial"/>
        <family val="2"/>
        <charset val="238"/>
      </rPr>
      <t xml:space="preserve">
Moment obrotowy: 60Nm;
Napięcie akumulatora:18V;
Obroty biegu jałowego0-600: 0-2000 1/min;
Wiercenie w stali: 13MM;
Zakres uchwytu: 1,5MM - 13MM;
Moc użyteczna:350W.</t>
    </r>
  </si>
  <si>
    <r>
      <rPr>
        <b/>
        <sz val="10"/>
        <rFont val="Arial"/>
        <family val="2"/>
        <charset val="238"/>
      </rPr>
      <t>SZLIFIERKA KĄTOWA typu DEWALT DCG405P2-QW lub równoważna w zakresie parametrów użytkowych:</t>
    </r>
    <r>
      <rPr>
        <sz val="10"/>
        <rFont val="Arial"/>
        <family val="2"/>
        <charset val="238"/>
      </rPr>
      <t xml:space="preserve">
Cechy produktu:
- silnik bezszczotkowy
- hamulec elektroniczby
- sprzęgło elektroniczne
- siatkowe osłony
- gumowe chwyty
- dwupozycyjna rękojeść boczna
- akumulator 18V XR Li-lon
Dane techniczne:
- moc pobierana: 1000W
- prędkość bez obciążenia: 9000 obr/min
- napięcie akumulatora: 18 V;
- średnica tarczy: 125mm;
- gwint wrzeciona: M14
- moc użyteczna 800 W;
- akumulatorów XR LI-lon: 2 szt;
- pojemność akumulatora: 5,0 Ah;
- długość: 310mm
- masa 1,75 kg
Skład kompletu:
- 2-pozycyjna rękojeśc boczna;
- beznarzędziowo ustawiana osłona tarczy;
- klucz do tarcz;
- 2 akumulatory 18V XR Li-lon
- ładowarka wielonapięciowa XR
- mocny kufer transportowy</t>
    </r>
  </si>
  <si>
    <r>
      <rPr>
        <b/>
        <sz val="10"/>
        <rFont val="Arial"/>
        <family val="2"/>
        <charset val="238"/>
      </rPr>
      <t>KLUCZ DYN. GGG-W-002843</t>
    </r>
    <r>
      <rPr>
        <sz val="10"/>
        <rFont val="Arial"/>
        <family val="2"/>
        <charset val="238"/>
      </rPr>
      <t xml:space="preserve">
NSN: 5120013741932
P/N: GGG-W-002843</t>
    </r>
  </si>
  <si>
    <r>
      <rPr>
        <b/>
        <sz val="10"/>
        <rFont val="Arial"/>
        <family val="2"/>
        <charset val="238"/>
      </rPr>
      <t>KLUCZ DYNAMOMETRYCZNY SNAP-ON QD2R1000A</t>
    </r>
    <r>
      <rPr>
        <sz val="10"/>
        <rFont val="Arial"/>
        <family val="2"/>
        <charset val="238"/>
      </rPr>
      <t xml:space="preserve">
NSN: 5120013390369
P/N: QD2R1000A</t>
    </r>
  </si>
  <si>
    <r>
      <rPr>
        <b/>
        <sz val="10"/>
        <rFont val="Arial"/>
        <family val="2"/>
        <charset val="238"/>
      </rPr>
      <t>SMAROWNICA NOŻNA typu SNP-350 lub równoważna w zakresie parametrów użytkowych:</t>
    </r>
    <r>
      <rPr>
        <sz val="10"/>
        <rFont val="Arial"/>
        <family val="2"/>
        <charset val="238"/>
      </rPr>
      <t xml:space="preserve"> przeznaczona do smarowania łożysk, sworzni itp. smarem stałym o zwiększonej gęstości.
dane techniczne:
-maks.ciśnienie robocze: 35mpa.
-pojemność zbiornika smaru: 5l.
-wydajność: 5g.</t>
    </r>
  </si>
  <si>
    <r>
      <rPr>
        <b/>
        <sz val="10"/>
        <rFont val="Arial"/>
        <family val="2"/>
        <charset val="238"/>
      </rPr>
      <t>KLUCZ NASADOWY 13/16 SOCKET SNAP-ON 59704KA.</t>
    </r>
    <r>
      <rPr>
        <sz val="10"/>
        <rFont val="Arial"/>
        <family val="2"/>
        <charset val="238"/>
      </rPr>
      <t xml:space="preserve">
Socket 3/8"" DR. X 13/16 SPARK PLUG z zestawu narzędzi obsługowych HT039A CRSPAGEA (NSN 5180013813552)</t>
    </r>
  </si>
  <si>
    <r>
      <rPr>
        <b/>
        <sz val="10"/>
        <rFont val="Arial"/>
        <family val="2"/>
        <charset val="238"/>
      </rPr>
      <t>WYKRĘTAK DO ŚRUB SNAP-ON 13/32"</t>
    </r>
    <r>
      <rPr>
        <sz val="10"/>
        <rFont val="Arial"/>
        <family val="2"/>
        <charset val="238"/>
      </rPr>
      <t xml:space="preserve">
Wykrętak do wykręcania ukręconych śrub 13/32", na klucz 1/2" z zestawu narzędzi obsługowych HT039A CRSPAGEA (NSN 5180013813552)</t>
    </r>
  </si>
  <si>
    <r>
      <rPr>
        <b/>
        <sz val="10"/>
        <rFont val="Arial"/>
        <family val="2"/>
        <charset val="238"/>
      </rPr>
      <t>MANOMETR 10-002</t>
    </r>
    <r>
      <rPr>
        <sz val="10"/>
        <rFont val="Arial"/>
        <family val="2"/>
        <charset val="238"/>
      </rPr>
      <t xml:space="preserve">
NSN: 6620016051465
P/N: 10-002</t>
    </r>
  </si>
  <si>
    <r>
      <rPr>
        <b/>
        <sz val="10"/>
        <rFont val="Arial"/>
        <family val="2"/>
        <charset val="238"/>
      </rPr>
      <t>MULTIMETR CYFROWY FLUKE 179</t>
    </r>
    <r>
      <rPr>
        <sz val="10"/>
        <rFont val="Arial"/>
        <family val="2"/>
        <charset val="238"/>
      </rPr>
      <t xml:space="preserve">
NSN: 6625014585183
P/N: FLUKE 179</t>
    </r>
  </si>
  <si>
    <r>
      <rPr>
        <b/>
        <sz val="10"/>
        <rFont val="Arial"/>
        <family val="2"/>
        <charset val="238"/>
      </rPr>
      <t>PRZYRZĄD DO POMIARU CIŚNIENIA HF439</t>
    </r>
    <r>
      <rPr>
        <sz val="10"/>
        <rFont val="Arial"/>
        <family val="2"/>
        <charset val="238"/>
      </rPr>
      <t xml:space="preserve">
NSN: 6685002486974
P/N: HF439</t>
    </r>
  </si>
  <si>
    <r>
      <rPr>
        <b/>
        <sz val="10"/>
        <rFont val="Arial"/>
        <family val="2"/>
        <charset val="238"/>
      </rPr>
      <t>SUWMIARKA CYFROWA 200MM typu HOLEX 412811200/ MM I CAL lub równoważna w zakresie parametrów użytkowych:</t>
    </r>
    <r>
      <rPr>
        <sz val="10"/>
        <rFont val="Arial"/>
        <family val="2"/>
        <charset val="238"/>
      </rPr>
      <t xml:space="preserve">
skala metryczna i calowa rozdzielczość 0,01mm</t>
    </r>
  </si>
  <si>
    <t>FILTR DO RĄCZKI SX-80 typu PC13090054</t>
  </si>
  <si>
    <r>
      <rPr>
        <b/>
        <sz val="10"/>
        <rFont val="Arial"/>
        <family val="2"/>
        <charset val="238"/>
      </rPr>
      <t>ELEKTRODA WĘGLOWA typu R10397</t>
    </r>
    <r>
      <rPr>
        <sz val="10"/>
        <rFont val="Arial"/>
        <family val="2"/>
        <charset val="238"/>
      </rPr>
      <t xml:space="preserve">
Elektrody węglowe wykorzystywane do lutowania oporowego. Elektrody wchodzą w skład lutownicy 23801 jako element zużywalny.</t>
    </r>
  </si>
  <si>
    <r>
      <rPr>
        <b/>
        <sz val="10"/>
        <rFont val="Arial"/>
        <family val="2"/>
        <charset val="238"/>
      </rPr>
      <t>NAPINACZ OR-T-50</t>
    </r>
    <r>
      <rPr>
        <sz val="10"/>
        <rFont val="Arial"/>
        <family val="2"/>
        <charset val="238"/>
      </rPr>
      <t xml:space="preserve">
Napinacz (bandownica) do taśm plastikowych OR-T 50. Cała nazwa fabryczna brzmi: Orgapack OR-T 50.
Napinacz służący do zabezpieczania opakowań z urządzeniami taśmą bandowniczą.
Siła naciągu - 2300N.
Naciąg-ręczny.
Rodzaj stosowanej taśmy-polipropylen-PP, poliester-PET.
Szerokość taśmy-9-16 mm.
Grubość taśmy-0,50-1,00 mm.
Zasilanie akumulatorowe.
W skład kompletu wchodzi: ładowarka oraz akumulator.</t>
    </r>
  </si>
  <si>
    <r>
      <rPr>
        <b/>
        <sz val="10"/>
        <rFont val="Arial"/>
        <family val="2"/>
        <charset val="238"/>
      </rPr>
      <t>DRUT 402510037</t>
    </r>
    <r>
      <rPr>
        <sz val="10"/>
        <rFont val="Arial"/>
        <family val="2"/>
        <charset val="238"/>
      </rPr>
      <t xml:space="preserve">
NSN: 9505006844843
P/N: 402510037</t>
    </r>
  </si>
  <si>
    <r>
      <rPr>
        <b/>
        <sz val="10"/>
        <rFont val="Arial"/>
        <family val="2"/>
        <charset val="238"/>
      </rPr>
      <t>DRUT MS20995N40</t>
    </r>
    <r>
      <rPr>
        <sz val="10"/>
        <rFont val="Arial"/>
        <family val="2"/>
        <charset val="238"/>
      </rPr>
      <t xml:space="preserve">
NSN: 9525005290443
P/N: MS20995N40
Długość: 223 ft./rolka</t>
    </r>
  </si>
  <si>
    <r>
      <rPr>
        <b/>
        <sz val="10"/>
        <rFont val="Arial"/>
        <family val="2"/>
        <charset val="238"/>
      </rPr>
      <t>PAS BEZKOŃCOWY typu LS 309 XH 75X457 - 120</t>
    </r>
    <r>
      <rPr>
        <sz val="10"/>
        <rFont val="Arial"/>
        <family val="2"/>
        <charset val="238"/>
      </rPr>
      <t xml:space="preserve">
- pas bezkońcowy płótna ściernego do elektronarzędzi 75x457 mm;
- ziarnistość - 120;
- nasyp - elektrokorund, pełny;
- podłoże - płótno typu X;
- spoiwo: żywica syntetyczna;
- połączenie typu F5 - połączenie ukośne 45st., zakładkowe, klejone, w
miejscu połączenia ziarno w pełni zeszlifowane;
- zastosowanie: metale, metale nieżelazne, drewno, farby i lakiery;
- do elektronarzędzi: BLACK&lt;(&gt;&amp;&lt;)&gt;DECKER, BOSCH, EINHELL, MAKITA, SKIL;</t>
    </r>
  </si>
  <si>
    <r>
      <rPr>
        <b/>
        <sz val="10"/>
        <rFont val="Arial"/>
        <family val="2"/>
        <charset val="238"/>
      </rPr>
      <t>WYKRĘTAK DO ŚRUB SNAP-ON 3/16"</t>
    </r>
    <r>
      <rPr>
        <sz val="10"/>
        <color theme="1"/>
        <rFont val="Arial"/>
        <family val="2"/>
        <charset val="238"/>
      </rPr>
      <t xml:space="preserve">
Wykrętak do wykręcania ukręconych śrub 3/16", na klucz 1/2" z zestawu narzędzi obsługowych HT039A CRSPAGEA (NSN 5180013813552)</t>
    </r>
  </si>
  <si>
    <r>
      <rPr>
        <b/>
        <sz val="10"/>
        <rFont val="Arial"/>
        <family val="2"/>
        <charset val="238"/>
      </rPr>
      <t>KLUCZ T 30 165X6MM 1127</t>
    </r>
    <r>
      <rPr>
        <sz val="10"/>
        <color theme="1"/>
        <rFont val="Arial"/>
        <family val="2"/>
        <charset val="238"/>
      </rPr>
      <t xml:space="preserve">
Klucz T 30 typ 1127 z zestawu narzędzi.</t>
    </r>
  </si>
  <si>
    <r>
      <rPr>
        <b/>
        <sz val="10"/>
        <rFont val="Arial"/>
        <family val="2"/>
        <charset val="238"/>
      </rPr>
      <t>KLUCZ T 20 115X4MM 1127</t>
    </r>
    <r>
      <rPr>
        <sz val="10"/>
        <color theme="1"/>
        <rFont val="Arial"/>
        <family val="2"/>
        <charset val="238"/>
      </rPr>
      <t xml:space="preserve">
Klucz T 20 typ 1127 z zestawu narzędzi.</t>
    </r>
  </si>
  <si>
    <r>
      <rPr>
        <b/>
        <sz val="10"/>
        <rFont val="Arial"/>
        <family val="2"/>
        <charset val="238"/>
      </rPr>
      <t>DYSZA IGLICY YA750</t>
    </r>
    <r>
      <rPr>
        <sz val="10"/>
        <color theme="1"/>
        <rFont val="Arial"/>
        <family val="2"/>
        <charset val="238"/>
      </rPr>
      <t xml:space="preserve">
Element wykonany ze stali narzędziowej z utwardzaną końcówką, która służy do podawania smaru w ściśle określone miejsce.
Wymiary:
Dł. całkowita - 70,15mm
Rozmiar końcówki gwintowej - 12,65mm
Średnica zewn. duszy - 3,90mm
Dł. utwardzonej końcówki - 5,50mm
Dł. złącza iglicy z końcówką gwintową 12,90mm</t>
    </r>
  </si>
  <si>
    <r>
      <rPr>
        <b/>
        <sz val="10"/>
        <rFont val="Arial"/>
        <family val="2"/>
        <charset val="238"/>
      </rPr>
      <t>WIERTARKO-WKRĘTARKA AKUM. typu BDF453RFE MAKITA lub równoważna w zakresie parametrów użytkowych:</t>
    </r>
    <r>
      <rPr>
        <sz val="10"/>
        <rFont val="Arial"/>
        <family val="2"/>
        <charset val="238"/>
      </rPr>
      <t xml:space="preserve">
wydajność:
stal- 13 mm
drewno - 36 mm
wkręt do drewna 6 mm x 75 mm
wkręt do elementów metalowych - 6 mm
prędkość bez obciążenia
 - wysoka 0-1300
 - niska 0-400
długość całkowita - 214 mm
ciężar - 1,6 kg
końcówka do wkrętaków PH-2x5
Akumulator litowo-jonowy 18V 30Ah BL-1830-2 szt</t>
    </r>
  </si>
  <si>
    <r>
      <rPr>
        <b/>
        <sz val="10"/>
        <rFont val="Arial"/>
        <family val="2"/>
        <charset val="238"/>
      </rPr>
      <t>WKRĘTARKA AKUM. typu BOSCH PSR 7,2 LI-ION lub równoważna w zakresie parametrów użytkowych:</t>
    </r>
    <r>
      <rPr>
        <sz val="10"/>
        <rFont val="Arial"/>
        <family val="2"/>
        <charset val="238"/>
      </rPr>
      <t xml:space="preserve">
-pojemność akumulatora 1,3Ah (7,2V)
-uchwyt: 1/4in
-RPM: 0-240
-możliwość odkręcania śrub maks. fi. 6mm
-czas ładowania: 3h
-masa: 500g
-10 stopniowa regulacja momentu obrotowego.
Maksymalny moment obrotowy: wkręcanie miękkie 6 Nm, wkręcanie twarde 10Nm.
w zestawie: walizka, ładowarka sieciowa,komplet końcówek (10szt.)</t>
    </r>
  </si>
  <si>
    <r>
      <rPr>
        <b/>
        <sz val="10"/>
        <rFont val="Arial"/>
        <family val="2"/>
        <charset val="238"/>
      </rPr>
      <t>WKRĘTARKA AKUM. typu DEWALT DCD791D2F-QW lub równoważna w zakresie parametrów użytkowych:</t>
    </r>
    <r>
      <rPr>
        <sz val="10"/>
        <rFont val="Arial"/>
        <family val="2"/>
        <charset val="238"/>
      </rPr>
      <t xml:space="preserve">
Kompaktowa wiertarko-wkrętarka XR 18V.
Bezszczotkowa technologia budowy silnika zapewnia doskonałą wydajność. Lekka,kompaktowa konstrukcja. Metalowe koła zębate w 2-biegowej przekładni wpływają na zwiększenie czasu pracy i dłuższą żywotność.
Konstrukcja przełącznika pozwala na pełną kontrolę podczas wielu prac.
Standardowe wyposażenie:
- 2 akumulatory Li-lon XR,
- ładowarka wielonapięciowa XR,
- zaczep do paska,
- uchwyt magnetyczny,
- mocny kufer transportowy TSTAK,
- lampa inspekcyjna (DCL044).
Napięcie 18V.
Pojemność akumulatora:2,0 Ah.
Maks.moment obrotowy (twardy): 70Nm.
Maks.moment obrotowy (miękki): 27Nm.
Moc użyteczna: 460W.
Prędkość bez obciążenia:0-550/2000 obr/min.</t>
    </r>
  </si>
  <si>
    <r>
      <rPr>
        <b/>
        <sz val="10"/>
        <rFont val="Arial"/>
        <family val="2"/>
        <charset val="238"/>
      </rPr>
      <t>OPALARKA ELEKTRYCZNA typu HL 2010E lub równoważna w zakresie parametrów użytkowych:</t>
    </r>
    <r>
      <rPr>
        <sz val="10"/>
        <rFont val="Arial"/>
        <family val="2"/>
        <charset val="238"/>
      </rPr>
      <t xml:space="preserve">
-opalarka trzystopniowa
-płynne ustawienie temperatury z dokładnością 10 st.C.
za pomocą przycisków.
-bezpiecznik:termiczny
-wskaźnik temperatury:wyświetlacz ciekłokrystaliczny
-zasilanie:230V 50Hz
-moc:2000W</t>
    </r>
  </si>
  <si>
    <r>
      <rPr>
        <b/>
        <sz val="10"/>
        <rFont val="Arial"/>
        <family val="2"/>
        <charset val="238"/>
      </rPr>
      <t>ZGRZEWARKA PUNKTOWA typu SUNKKO 709A  lub równoważna w zakresie parametrów użytkowych:</t>
    </r>
    <r>
      <rPr>
        <sz val="11"/>
        <color theme="1"/>
        <rFont val="Calibri"/>
        <family val="2"/>
        <charset val="238"/>
        <scheme val="minor"/>
      </rPr>
      <t xml:space="preserve">
Zgrzewarka impulsowa punktowa do łączenia ogniw
- napięcie zasilania: AC 220V/50HZ
- moc 1,9 kW (chwilowa)
- prąd max 500A
- czas podwójnego impulsu: 1-10ms (zmienny)
- czas czterech impulsów: 2-20ms (zmienny)
- czas ośmiu impulsów: 8-80ms (zmienny)
- rozstaw trzpieni spawalniczych 5-6mm
- siła docisku: 300-500g
- odpowiednia grubość podkładek 0,03-0,3mm dla głowicy stałej
- odpowiednia grubość podkładek 0,03-0,2mm dla głowicy przenośnej
W komplecie:
- zgrzewarka punktowa SUNKKO 709A
- długopis spawalniczy -1szt
- klucz sześciokątny - 1szt
- uchwyt lutownicy - 1szt
- podstawka lutownicza - 1szt
- przełącznik nożny - 1szt</t>
    </r>
  </si>
  <si>
    <r>
      <rPr>
        <b/>
        <sz val="10"/>
        <rFont val="Arial"/>
        <family val="2"/>
        <charset val="238"/>
      </rPr>
      <t>WIERTARKA UDAROWA typu 701W BOSCH GSB 1600 RE lub równoważna w zakresie parametrów użytkowych:</t>
    </r>
    <r>
      <rPr>
        <sz val="10"/>
        <rFont val="Arial"/>
        <family val="2"/>
        <charset val="238"/>
      </rPr>
      <t xml:space="preserve">
 Szybkie tempo pracy;
 miękka rękojeść Softgrip;
 dwuczęściowy szybkozaciskowy uchwyt wiertarski;
 system elektronic;
 obroty prawe i lewe.
 Dane techniczne:
 moc 701W;
 prędkość obrotowa 3000obr/min;
 moment obrotowy 2.0Nm;
 liczba udarów 26270udar/min;
 zakres mocowania 1,5-13mm;</t>
    </r>
  </si>
  <si>
    <t>szt</t>
  </si>
  <si>
    <r>
      <rPr>
        <b/>
        <sz val="10"/>
        <rFont val="Arial"/>
        <family val="2"/>
        <charset val="238"/>
      </rPr>
      <t>WKRĘTAK UDAROWY typu MAKITA TD0101F lub równoważna w zakresie parametrów:</t>
    </r>
    <r>
      <rPr>
        <sz val="10"/>
        <rFont val="Arial"/>
        <family val="2"/>
        <charset val="238"/>
      </rPr>
      <t xml:space="preserve">
Lekkie, ergonomiczne narzędzie o niewielkich wymiarach (dł.184mm). Soft Grip dobrze wyprofilowana rękojeść umożliwia pewny chwyt. Wbudowana dioda LED dobrze oświetla pole pracy, umożliwiając pracę w miejscach słabo oświetlonych. Płynna regulacja prędkości obrotowej we włączniku. Obroty prawe/lewe
Dane techniczne:
- moc - 230W
- maks. Moment dokręcania - 100Nm;
- prędkość obrotowa - 0-3600obr/min;
- częstotliwość udarów -0-3200;
- uchwyt narzędziowy- 1/4";
- wkręty do el. metalowych - 4-8mm;
- śruby zwykłe - 5-14mm;
- śruby o wys. wytrzymałości 5-10mm;
- zasilanie - 230V;
- waga - 0,99;
- Wymiary 184 mm x 67 mm x 192 mm.</t>
    </r>
  </si>
  <si>
    <r>
      <rPr>
        <b/>
        <sz val="10"/>
        <rFont val="Arial"/>
        <family val="2"/>
        <charset val="238"/>
      </rPr>
      <t>KLUCZ DYNAMOMETR.SQ1/4" 0-8,5 TE6FUA</t>
    </r>
    <r>
      <rPr>
        <sz val="10"/>
        <rFont val="Arial"/>
        <family val="2"/>
        <charset val="238"/>
      </rPr>
      <t xml:space="preserve">
NSN: 5120013551812
P/N: TE6FUA</t>
    </r>
  </si>
  <si>
    <r>
      <rPr>
        <b/>
        <sz val="10"/>
        <rFont val="Arial"/>
        <family val="2"/>
        <charset val="238"/>
      </rPr>
      <t xml:space="preserve">KLUCZ DYNAMOMETRYCZNY SQ3/8" 0-70 7113B-DS </t>
    </r>
    <r>
      <rPr>
        <sz val="10"/>
        <rFont val="Arial"/>
        <family val="2"/>
        <charset val="238"/>
      </rPr>
      <t xml:space="preserve">
- klucz zegarowy,
- długość 310 mm,
- moment siły dokręcania 0-70 Nm,
- końcówka napędu kwadratowa 3/8 cala,</t>
    </r>
  </si>
  <si>
    <r>
      <rPr>
        <b/>
        <sz val="10"/>
        <rFont val="Arial"/>
        <family val="2"/>
        <charset val="238"/>
      </rPr>
      <t>KLUCZ DYNAMOMETRYCZNY 6004MFRMH</t>
    </r>
    <r>
      <rPr>
        <sz val="10"/>
        <rFont val="Arial"/>
        <family val="2"/>
        <charset val="238"/>
      </rPr>
      <t xml:space="preserve">
Dane klucza:
- klucz dynamometryczny grzechotkowy,
- moment siły dokręcania 100-600 FT-LB,
- końcówka zabieraka kwadratowa 3/4 cala,
- długość całkowita 42 cale, w futerale 49 cali,
NSN: 5120011308880
P/N: 6004MFRMH</t>
    </r>
  </si>
  <si>
    <r>
      <rPr>
        <b/>
        <sz val="10"/>
        <rFont val="Arial"/>
        <family val="2"/>
        <charset val="238"/>
      </rPr>
      <t>KLUCZ DYNAMOMETRYCZNY 501MRMHSS</t>
    </r>
    <r>
      <rPr>
        <sz val="11"/>
        <color theme="1"/>
        <rFont val="Calibri"/>
        <family val="2"/>
        <charset val="238"/>
        <scheme val="minor"/>
      </rPr>
      <t xml:space="preserve">
- moment siły dokręcania 10-50 in/lbs,
- podziałka skali: 1 cal * lb
- adapter 1 cala
- skala podwójna
- kalibracja dwukierunkowa
- masa 0.4 kg
- długość:  24 cm,
- precyzja: +- 3% w kierunku zgodnym z ruchem wskazówek zegara
- trzpień mocujący kwadratowy</t>
    </r>
  </si>
  <si>
    <r>
      <rPr>
        <b/>
        <sz val="10"/>
        <rFont val="Arial"/>
        <family val="2"/>
        <charset val="238"/>
      </rPr>
      <t>Dynamometr cyfrowy AXIS FB-200</t>
    </r>
    <r>
      <rPr>
        <sz val="10"/>
        <rFont val="Arial"/>
        <family val="2"/>
        <charset val="238"/>
      </rPr>
      <t xml:space="preserve">
Dynamometr cyfrowy FB-200 1000N do 5000N.
Dynamometr posiada końcówki do pomiaru siły,nacisku i ciągu, wyświetlacz graficzny.
Pomiar w: g,lb,oz,N,kg,kgf,lbf,ozf.Zapis pomiarów na kartach microSD (kompatybilne z microSDHC).Kalibracja zewnętrznym odważnikiem,zasilanie akumulatorowe.
Dynamometr przeznaczony jest do pomiaru siły nacisku i siły ciągu, może być także wykorzystywany do pomiaru masy.</t>
    </r>
  </si>
  <si>
    <r>
      <rPr>
        <b/>
        <sz val="11"/>
        <color theme="1"/>
        <rFont val="Calibri"/>
        <family val="2"/>
        <charset val="238"/>
        <scheme val="minor"/>
      </rPr>
      <t>KLUCZ DYNAMOMETRYCZNY TQS1FUA SNAPON</t>
    </r>
    <r>
      <rPr>
        <sz val="11"/>
        <color theme="1"/>
        <rFont val="Calibri"/>
        <family val="2"/>
        <charset val="238"/>
        <scheme val="minor"/>
      </rPr>
      <t xml:space="preserve">
Zakres: 0 - 192 in.oz;
Tolerancja: +/- 2% skali pomiarowej;
Producent: SNAP-ON TOOLS COMPANY, USA.</t>
    </r>
  </si>
  <si>
    <r>
      <rPr>
        <b/>
        <sz val="11"/>
        <color theme="1"/>
        <rFont val="Calibri"/>
        <family val="2"/>
        <charset val="238"/>
        <scheme val="minor"/>
      </rPr>
      <t>KLUCZ DYNAMOMETRYCZNY SQ1/4" 3,4-17 CDI1501MRMHSS SNAPON</t>
    </r>
    <r>
      <rPr>
        <sz val="11"/>
        <color theme="1"/>
        <rFont val="Calibri"/>
        <family val="2"/>
        <charset val="238"/>
        <scheme val="minor"/>
      </rPr>
      <t xml:space="preserve">
- klucz dynamometryczny grzechotkowy,
- moment siły dokręcania 3,4-17 Nm, (30-150 IN-LB),
- końcówka zabieraka kwadratowa 1/4 cala,
- długość 10 cali</t>
    </r>
  </si>
  <si>
    <r>
      <rPr>
        <b/>
        <sz val="11"/>
        <color theme="1"/>
        <rFont val="Calibri"/>
        <family val="2"/>
        <charset val="238"/>
        <scheme val="minor"/>
      </rPr>
      <t>KLUCZ DYNAMOMETRYCZNY SQ3/8" 3-28 2502MRMHSS SNAPON</t>
    </r>
    <r>
      <rPr>
        <sz val="11"/>
        <color theme="1"/>
        <rFont val="Calibri"/>
        <family val="2"/>
        <charset val="238"/>
        <scheme val="minor"/>
      </rPr>
      <t xml:space="preserve">
- klucz dynamometryczny grzechotkowy,
- moment siły dokręcania 3-28 Nm, (25-250 IN-LB),
- końcówka zabieraka kwadratowa 3/8",
- długość 14"3/4,</t>
    </r>
  </si>
  <si>
    <r>
      <rPr>
        <b/>
        <sz val="10"/>
        <rFont val="Arial"/>
        <family val="2"/>
        <charset val="238"/>
      </rPr>
      <t>KLUCZ DYNAMOMETRYCZNY 3/8" 200-1000 inlb QD2R1000</t>
    </r>
    <r>
      <rPr>
        <sz val="10"/>
        <rFont val="Arial"/>
        <family val="2"/>
        <charset val="238"/>
      </rPr>
      <t xml:space="preserve">
Stosowany w warsztatach obsługi naziemnej samolotów F-16
Zapakowany w plastikowy futerał
Długość : 39,53 cm
Moment siły dokręcenia: 200-1000 in/lb
Stopniowanie podziałki momentu obrotowego: 5 inch-pounds
Końcówka do podłączenia klucza nasadowego: 3/8"</t>
    </r>
  </si>
  <si>
    <r>
      <rPr>
        <b/>
        <sz val="10"/>
        <rFont val="Arial"/>
        <family val="2"/>
        <charset val="238"/>
      </rPr>
      <t>WYBIJAK 3/32" DŁ. 4 7/32" typu PPC103A</t>
    </r>
    <r>
      <rPr>
        <sz val="10"/>
        <rFont val="Arial"/>
        <family val="2"/>
        <charset val="238"/>
      </rPr>
      <t xml:space="preserve">
Długość całkowita - 106,70mm
Długość  końcówki roboczej - 17,94mm
Średnica końcówki roboczej - 2,33 mm
Średnica trzonka - 7,12mm</t>
    </r>
  </si>
  <si>
    <r>
      <rPr>
        <b/>
        <sz val="10"/>
        <rFont val="Arial"/>
        <family val="2"/>
        <charset val="238"/>
      </rPr>
      <t>SZCZYPCE DO SKRĘCANIA DRUTU  typu TENG TOOLS 210MM lub równoważny w zakresie parametrów użytkowych:</t>
    </r>
    <r>
      <rPr>
        <sz val="10"/>
        <rFont val="Arial"/>
        <family val="2"/>
        <charset val="238"/>
      </rPr>
      <t xml:space="preserve"> Szczypce stalowe do kontrowania (zabezpieczanie przed odkręcaniem się) połączeń gwintowych.</t>
    </r>
  </si>
  <si>
    <r>
      <rPr>
        <b/>
        <sz val="10"/>
        <rFont val="Arial"/>
        <family val="2"/>
        <charset val="238"/>
      </rPr>
      <t>IMADŁO ŚLUSARSKIE 150 typu 1240-150 BISON lub równoważne w zakresie parametrów użytkowych:</t>
    </r>
    <r>
      <rPr>
        <sz val="10"/>
        <rFont val="Arial"/>
        <family val="2"/>
        <charset val="238"/>
      </rPr>
      <t xml:space="preserve">
imadło ślusarskie stałe, materiał żeliwo, prowadnice pryzmowe korpusu, wymienne wkładki szczękowe z poziomą i pionową pryzmą, hartowane indukcyjnie i szlifowane, wysoka wytrzymałość udarowa, maksymalny rozstaw szczęk 150 mm.</t>
    </r>
  </si>
  <si>
    <r>
      <rPr>
        <b/>
        <sz val="10"/>
        <rFont val="Arial"/>
        <family val="2"/>
        <charset val="238"/>
      </rPr>
      <t>KLUCZ RURKOWY 12X13MM typu 43331213 lub równoważny w zakresie parametrów użytkowych:</t>
    </r>
    <r>
      <rPr>
        <sz val="10"/>
        <rFont val="Arial"/>
        <family val="2"/>
        <charset val="238"/>
      </rPr>
      <t xml:space="preserve">
Dwustronny klucz nasadowy, rurkowy, zgodny z DIN 896 Typ B, wykonany z rury ciągnionej ze stali chromowanej o frezowanym przekroju po obu końcach, polerowany i chromowany.
Parametry:
Rozwartość: 12x13mm
Długość:    140mm
Szerokość d1: 19mm
Szerokość d2: 20,5mm
Waga: 78g
Kolor: srebrny
Wykonanie: stal</t>
    </r>
  </si>
  <si>
    <r>
      <rPr>
        <b/>
        <sz val="10"/>
        <rFont val="Arial"/>
        <family val="2"/>
        <charset val="238"/>
      </rPr>
      <t>ZESTAW NAPRAWCZY GRZECHOTKI 1/4" typu  RKRTR72A lub równoważny w zakresie parametrów użytkowych:</t>
    </r>
    <r>
      <rPr>
        <sz val="10"/>
        <rFont val="Arial"/>
        <family val="2"/>
        <charset val="238"/>
      </rPr>
      <t xml:space="preserve">
W skład zestawu wchodzi:
-sprężynka,
-kółka,
-komplet śrub,
-dźwignia zmiany kierunku obrotów,
-koło zębate,
-zapadka,
-uszczelniacz przekładni.</t>
    </r>
  </si>
  <si>
    <r>
      <rPr>
        <b/>
        <sz val="10"/>
        <rFont val="Arial"/>
        <family val="2"/>
        <charset val="238"/>
      </rPr>
      <t>ZESTAW NAPRAWCZY GRZECHOTKI 3/8" typu  RKRF80 typu lub równoważny w zakresie parametrów użytkowych:</t>
    </r>
    <r>
      <rPr>
        <sz val="10"/>
        <rFont val="Arial"/>
        <family val="2"/>
        <charset val="238"/>
      </rPr>
      <t xml:space="preserve">
W skład zestawu wchodzi:
-sprężynka
-sprężynka blaszkowa
-kulka
-komplet śrub
-dźwignia zmiany kierunku obrotów
-koło zębate (80 zębów)
-półpierścienie ząbkowane łączone sprężynką
-uszczelniacz przekładni
-blokada kierunku
-smar
Wykonanie: stal</t>
    </r>
  </si>
  <si>
    <t>SKROBAK PKN4</t>
  </si>
  <si>
    <t>kpl</t>
  </si>
  <si>
    <r>
      <rPr>
        <b/>
        <sz val="10"/>
        <rFont val="Arial"/>
        <family val="2"/>
        <charset val="238"/>
      </rPr>
      <t>SUWMIARKA CYFROWA typu LIMIT 150MM 216074 lub równoważna w zakresie parametrów użytkowych:</t>
    </r>
    <r>
      <rPr>
        <sz val="10"/>
        <rFont val="Arial"/>
        <family val="2"/>
        <charset val="238"/>
      </rPr>
      <t xml:space="preserve">
Suwmiarka wykonana ze stali nierdzewnej, wszystkie części hartowane. Podziałka chromowana na mat, wyskalowana w milimetrach i calach. Noniusz długości 39mm o dokładności 1/128" i 1/20mm(0,05mm). Zacisk ustalający typu szybkiego.Zgodnie z normą DIN 862. Suwmiarka 4-funkcyjna:pomiar zewnętrzny, pomiar wewnętrzny,pomiar głębokości,pomiar wysokości.
Zakres pomiarowy 150mm. Długość szczęk 38mm</t>
    </r>
  </si>
  <si>
    <r>
      <rPr>
        <b/>
        <sz val="10"/>
        <rFont val="Arial"/>
        <family val="2"/>
        <charset val="238"/>
      </rPr>
      <t>SUWMIARKA CYFROWA typu MAHR-200 lub równoważna w zakresie parametrów użytkowych:</t>
    </r>
    <r>
      <rPr>
        <sz val="10"/>
        <rFont val="Arial"/>
        <family val="2"/>
        <charset val="238"/>
      </rPr>
      <t xml:space="preserve">
Wykonana wg normy DIN 862
odczyt 0,01mm/0,0005";
zakres:200mm/8";
precyzja +/- 0,03;
masa: 500g
klasa ochronności obudowy IP-67.</t>
    </r>
  </si>
  <si>
    <r>
      <rPr>
        <b/>
        <sz val="10"/>
        <rFont val="Arial"/>
        <family val="2"/>
        <charset val="238"/>
      </rPr>
      <t>ZESTAW PRZEWODÓW PROBIERCZ. typu BENNING TA3 lub równoważny w zakresie parametrów użytkowych:</t>
    </r>
    <r>
      <rPr>
        <sz val="10"/>
        <rFont val="Arial"/>
        <family val="2"/>
        <charset val="238"/>
      </rPr>
      <t xml:space="preserve">
W skład zestawu wchodzą:
-dwa silikonowe przewody miernicze
-zaciski krokodylkowe i przedłużacz do szpiców pomiarowych
-dwa modularne silikonowe przewody miernicze
-dwie szpice pomiarowe
-dwa zaciski hakowe i chwytakowe
-przejsciówka IC do szpica pomiarowego i końcówki widełkowe
-torba z kieszeniami.
Max. napięcie 300V, prąd znamionowy 5A, długość przewodów 1000mm. Kolor czerwono-czarny.</t>
    </r>
  </si>
  <si>
    <r>
      <rPr>
        <b/>
        <sz val="10"/>
        <rFont val="Arial"/>
        <family val="2"/>
        <charset val="238"/>
      </rPr>
      <t>ZESTAW AKCESORIÓW POMIAROWYCH typu FLK-TL82 lub równoważny w zakresie parametrów użytkowych:</t>
    </r>
    <r>
      <rPr>
        <sz val="10"/>
        <rFont val="Arial"/>
        <family val="2"/>
        <charset val="238"/>
      </rPr>
      <t xml:space="preserve">
Napięcie znamionowe: 60V DC
Zestaw zawiera:
- 8 adapterów wtykowo-gniazdowych z elastycznymi końcówkami w kolorze czarnym
- 8 adapterów wtykowo-gniazdowych z elastycznymi końcówkami w kolorze czerwonym
Adaptery        Ilość par        Prąd znamionowy
22(0,76mm)       2                5A
20(1,02mm)       2                7,5A
16(1,6mm)        2                13A
12(2,36mm)       2                23A
- komplet przewodów testowych o długości 120cm, wtyki 4mm.</t>
    </r>
  </si>
  <si>
    <r>
      <rPr>
        <b/>
        <sz val="10"/>
        <rFont val="Arial"/>
        <family val="2"/>
        <charset val="238"/>
      </rPr>
      <t>ZESTAW PRZEWODÓW POMIAROWYCH typu Z227A/Z227B lub równoważny w zakresie parametrów użytkowych:</t>
    </r>
    <r>
      <rPr>
        <sz val="10"/>
        <rFont val="Arial"/>
        <family val="2"/>
        <charset val="238"/>
      </rPr>
      <t xml:space="preserve">
Zestaw przewodów pomiarowych do multimetru METRAHIT 27M.
Przewody Z227A /KC4 -2szt. Przewód dwużyłowy, z jednej strony zakończony dwoma wtykami typu bana (czerwonym i czarnym). Z drugiej strony przewód zakończony klipsem (krokodylkiem), służące między innymi do połączeń z testowanymi
rezystancjami średnicy wprowadzeń do 10mm, przewody, druty, końcówki uzwojeń silników itp. Przewody Z227B/KC27 -2 kpl
Komplet składa się  z dwóch  przewodów w kolorze czerwonym i czarnym, z jednej strony przewody zakończone wtykiem typu banan. Z drugiej strony zakończone sondą pomiarową, stosowane przy pomiarach gdzie powierzchnia styku ma bardzo małe rozmiary, np. styki przekaźników, konektorki podzespołów elektronicznych itp.</t>
    </r>
  </si>
  <si>
    <r>
      <rPr>
        <b/>
        <sz val="10"/>
        <rFont val="Arial"/>
        <family val="2"/>
        <charset val="238"/>
      </rPr>
      <t>MANOMETR typu 8993186-829-FF 6000PSI lub równoważny w zakresie parametrów użytkowych:</t>
    </r>
    <r>
      <rPr>
        <sz val="10"/>
        <rFont val="Arial"/>
        <family val="2"/>
        <charset val="238"/>
      </rPr>
      <t xml:space="preserve">
Występuje jako element panelu operatora w urządzeniu SGNSC-HP. Posiada oznaczenie PI4. Zakres skali: 0-6000PSI.</t>
    </r>
  </si>
  <si>
    <r>
      <rPr>
        <b/>
        <sz val="10"/>
        <rFont val="Arial"/>
        <family val="2"/>
        <charset val="238"/>
      </rPr>
      <t>MANOMETR typu WIKA 232.50 46325417 lub równoważny w zakresie parametrów użytkowych:</t>
    </r>
    <r>
      <rPr>
        <sz val="10"/>
        <rFont val="Arial"/>
        <family val="2"/>
        <charset val="238"/>
      </rPr>
      <t xml:space="preserve">
Dane techniczne wg karty katalogowej: PM 02.02
System pomiarowy: stal nierdzewna
Płyn wypełniający obudowę: bez
Średnica obudowy: 063 mm
Zakres wskazań: 0...5000 psi
Przyłącze procesowe: 1/4 NPT
Położenie przyłącza: dolne
Szyba: poliwęglan
Wskazówka: standardowa wskazówka
Klasa dokładności: klasa 1,6
Materiał elementu ciśnieniowego: System pomiarowy 316 SS
Stopień ochrony: IP 65
Zakres temperatury medium: +200°C
Dopuszczalna temperatura otoczenia: -40 do +60 °C.</t>
    </r>
  </si>
  <si>
    <t>MIARA METALOWA ZWIJANA Z PODZIAŁKĄ MILIMETROWĄ  5M.</t>
  </si>
  <si>
    <r>
      <rPr>
        <b/>
        <sz val="10"/>
        <rFont val="Arial"/>
        <family val="2"/>
        <charset val="238"/>
      </rPr>
      <t>MIARA ZWIJANA 12FT typu  TPMA12  lub równoważny w zakresie parametrów użytkowych:</t>
    </r>
    <r>
      <rPr>
        <sz val="11"/>
        <color theme="1"/>
        <rFont val="Calibri"/>
        <family val="2"/>
        <charset val="238"/>
        <scheme val="minor"/>
      </rPr>
      <t xml:space="preserve">
Miara zwijana automatycznie, taśma stalowa z oznaczeniami stalowymi. Zakres pomiarowy 12ft.</t>
    </r>
  </si>
  <si>
    <r>
      <rPr>
        <b/>
        <sz val="10"/>
        <rFont val="Arial"/>
        <family val="2"/>
        <charset val="238"/>
      </rPr>
      <t>ZESTAW WIELOFUNKCYJNY typu DREMEL-687 lub równoważny w zakresie parametrów użytkowych:</t>
    </r>
    <r>
      <rPr>
        <sz val="10"/>
        <rFont val="Arial"/>
        <family val="2"/>
        <charset val="238"/>
      </rPr>
      <t xml:space="preserve">
Zestaw wyposażenia dodatkowego na wyjmowanej tacy i trzema przekładkami w pudełku, które zapewniają doskonałe przechowywanie. Komplet składa się z 52 akcesoriów.
Skład kompletu:
- końcówka szybko-tnąca (194)
- kamień szlifierski z tlenku glinu (952)
- kamień szlifierski krzemowo- karbidowy (85422)
- szczotka szczecinowa (403)
- filcowa tarcza polerska (414x2)
- tarcza polerska (429x2)
- element polerujący (421)
- tarcze tnące(409x36)
- tarcza tnąca wzmocniona włóknem szklanym (426)
- szlifierka bębnowa (407)
- tarcza szlifierska - gruboziarnista (408)
- tarcza szlifierska - drobnoziarnista (432x2)
- trzpień (401)
- trzpień (402).</t>
    </r>
  </si>
  <si>
    <r>
      <rPr>
        <b/>
        <sz val="10"/>
        <rFont val="Arial"/>
        <family val="2"/>
        <charset val="238"/>
      </rPr>
      <t>KOŃCÓWKA ŚCIERNA typu DREMEL 516</t>
    </r>
    <r>
      <rPr>
        <sz val="10"/>
        <rFont val="Arial"/>
        <family val="2"/>
        <charset val="238"/>
      </rPr>
      <t xml:space="preserve">
 Końcówka ścierna stożkowa nr 516, fi trzpienia 3,2mm, fi robocza 13mm, maks. prędkość obrotowa 20000 1/min.</t>
    </r>
  </si>
  <si>
    <r>
      <rPr>
        <b/>
        <sz val="10"/>
        <rFont val="Arial"/>
        <family val="2"/>
        <charset val="238"/>
      </rPr>
      <t>TARCZA ŚCIERNA typu DREMEL 2615S512JA</t>
    </r>
    <r>
      <rPr>
        <sz val="10"/>
        <rFont val="Arial"/>
        <family val="2"/>
        <charset val="238"/>
      </rPr>
      <t xml:space="preserve">
Tarcza ścierna DREMEL drobnoziarnista (512 S) 2615S512JA  fi trzpienia 3,2mm fi  robocza 25mm</t>
    </r>
  </si>
  <si>
    <r>
      <rPr>
        <b/>
        <sz val="10"/>
        <rFont val="Arial"/>
        <family val="2"/>
        <charset val="238"/>
      </rPr>
      <t>TARCZA ŚCIERNA typu DREMEL 2615S511JA</t>
    </r>
    <r>
      <rPr>
        <sz val="10"/>
        <rFont val="Arial"/>
        <family val="2"/>
        <charset val="238"/>
      </rPr>
      <t xml:space="preserve">
Tarcza ścierna DREMEL drobnoziarnista (511 S) 2615S511JA fi trzpienia 3,2mm fi  robocza 25mm, ziarnistość 180/280</t>
    </r>
  </si>
  <si>
    <r>
      <rPr>
        <b/>
        <sz val="10"/>
        <rFont val="Arial"/>
        <family val="2"/>
        <charset val="238"/>
      </rPr>
      <t>TARCZA TNĄCA DO DREMEL typu 2615054032</t>
    </r>
    <r>
      <rPr>
        <sz val="10"/>
        <rFont val="Arial"/>
        <family val="2"/>
        <charset val="238"/>
      </rPr>
      <t xml:space="preserve">
Tarcza tnąca do DREMEL (540) 2615054032 fi trzpienia 3,2mm fi  robocza 32mm
</t>
    </r>
  </si>
  <si>
    <r>
      <rPr>
        <b/>
        <sz val="10"/>
        <rFont val="Arial"/>
        <family val="2"/>
        <charset val="238"/>
      </rPr>
      <t>ZESTAW 12 TARCZ typu DREMEL SC456B</t>
    </r>
    <r>
      <rPr>
        <sz val="10"/>
        <rFont val="Arial"/>
        <family val="2"/>
        <charset val="238"/>
      </rPr>
      <t xml:space="preserve">
Zestaw 12 tarcz tnących do metalu.
Średnidca trzpienia - 3,2 mm
Głębokość cięcia - 38,0 mm
Maks. głębokość robocza - 14,0 mm</t>
    </r>
  </si>
  <si>
    <r>
      <rPr>
        <b/>
        <sz val="10"/>
        <rFont val="Arial"/>
        <family val="2"/>
        <charset val="238"/>
      </rPr>
      <t>ZESTAW 150 AKCESORIÓW typu DREMEL 2615S724JA</t>
    </r>
    <r>
      <rPr>
        <sz val="10"/>
        <rFont val="Arial"/>
        <family val="2"/>
        <charset val="238"/>
      </rPr>
      <t xml:space="preserve">
Skałd:
- Frez (150)
- Trzpień (401)
- Trzpień (402)
- Trzpień EZ SpeedClic (SC402)
- Końcówka szybkotnąca (191)
- Kamień szlifierski z tlenku glinu 4,8 mm (8153)
- Kamień szlifierski z tlenku glinu 9,5 mm (952)
- Kamień szlifierski krzemowo-węglikowy 4,8 mm (84922)
- Ściernica z tlenku glinu (541) x 4
- Element polerujący (421)
- Filcowa tarcza polerska (414) x 10
- Tarcza polerska 26 mm (429) x 6
- Szczotka szczecinowa 13 mm (404)
- Tarcza tnąca 24 mm (409) x 36
- DREMEL# EZ SpeedClic: tarcze tnące do metalu  (SC456) x 3
- Tarcza szlifierska (411) x 10
- Tarcza szlifierska (413) x 10
- Taśma szlifierska i trzpień do szlifowania 6,4 mm, ziarnistość 60(430)
- Kamień szlifierski krzemowo-węglikowy 3,2 mm (83322)
- Trzpień polerski 10 mm (422) x 422
- Szczotka ze stali węglowej 19 mm (428)
- Wytrzymała tarcza do cięcia 24 mm (420) x 20
- Taśma szlifierska 6,4 mm, ziarnistość 60 (431) x 7
- Taśma szlifierska 6,4 mm, ziarnistość 120 (438) x 10
- Taśma szlifierska i trzpień do szlifowania 13 mm, ziarnistość 60 (407)
- Taśma szlifierska 13 mm, ziarnistość 60  (408) x 8
- Taśma szlifierska 13 mm, ziarnistość 120 (432) x 10</t>
    </r>
  </si>
  <si>
    <r>
      <rPr>
        <b/>
        <sz val="10"/>
        <rFont val="Arial"/>
        <family val="2"/>
        <charset val="238"/>
      </rPr>
      <t>SZLIFIERKA DREMEL typu 800.</t>
    </r>
    <r>
      <rPr>
        <sz val="11"/>
        <color theme="1"/>
        <rFont val="Calibri"/>
        <family val="2"/>
        <charset val="238"/>
        <scheme val="minor"/>
      </rPr>
      <t xml:space="preserve">
Narzędzie uniwersalne do wykonywania prac, które wymagają najwyższej precyzji.
Dane techniczne:
Napięcie: 10,8V
Prędkość bez obciążenia 5000-35000 obr/min.
W skład zestawu wchodzi:
-Szlifierka Dremel 800
-Akumulator 10,8V
-Ładowarka 230V 12W 50-60Hz
-Klucz montażowy
- zestaw końcówek:
    # dyski tnące fi 19 mm -10 szt
    # dyski tnące fi 5 mm -10 szt
    # opaski ścierne fi 9 mm -7 szt
    # opaski ścierne fi 15 mm -7 szt
    # pilnik obrotowy kulisty -1 szt
    # kamień szlifierski drobnoziarnisty -1 szt
    # kamień szlifierski gruboziarnisty -1 szt
    # kamień szlifierski na ośce fi 15 mm -1 szt
    # kamień szlifierski na ośce fi 10 mm -1 szt
    # Filc polerski fi 25 mm -3 szt
    # Filc polerski fi 12 mm -3 szt
    # Wałki do mocowania osprzętu szlifującego # różne 5 szt
- Torba brezentowa
</t>
    </r>
  </si>
  <si>
    <r>
      <rPr>
        <b/>
        <sz val="10"/>
        <rFont val="Arial"/>
        <family val="2"/>
        <charset val="238"/>
      </rPr>
      <t>ODSYSACZ CYNY typu BETA 1830 lub równoważny w zakresie parametrów użytkowych:</t>
    </r>
    <r>
      <rPr>
        <sz val="10"/>
        <rFont val="Arial"/>
        <family val="2"/>
        <charset val="238"/>
      </rPr>
      <t xml:space="preserve">
Zastosowanie: do odsysania nadmiary spoiwa w trakcie obsługi sprzętu lub w czasie warsztatowych prac lutowniczych. Długość całkowita 200mm.
Waga 55g.</t>
    </r>
  </si>
  <si>
    <r>
      <rPr>
        <b/>
        <sz val="10"/>
        <rFont val="Arial"/>
        <family val="2"/>
        <charset val="238"/>
      </rPr>
      <t>GROT DO RĄCZKI PS-80 typu PC11210499</t>
    </r>
    <r>
      <rPr>
        <sz val="10"/>
        <rFont val="Arial"/>
        <family val="2"/>
        <charset val="238"/>
      </rPr>
      <t xml:space="preserve">
grot przeznaczony do rączki ps-80. Jest kompatybilny z rączkami ps-90 i sp-2a.
przeznaczony do montażu i demontażu elementów w technologii powierzchniowej smd z wykorzystaniem spoiw bezołowiowych, grot płaski.</t>
    </r>
  </si>
  <si>
    <r>
      <rPr>
        <b/>
        <sz val="10"/>
        <rFont val="Arial"/>
        <family val="2"/>
        <charset val="238"/>
      </rPr>
      <t>GROT DO RĄCZKI PS-80 typu PC11210359</t>
    </r>
    <r>
      <rPr>
        <sz val="10"/>
        <rFont val="Arial"/>
        <family val="2"/>
        <charset val="238"/>
      </rPr>
      <t xml:space="preserve">
grot przeznaczony do rączki ps-80. Jest kompatybilny z rączkami ps-90 i sp-2a.
przeznaczony do montażu i demontażu elementów w technologii powierzchniowej smd z wykorzystaniem spoiw bezołowiowych. grot okragły ścięty.</t>
    </r>
  </si>
  <si>
    <r>
      <rPr>
        <b/>
        <sz val="10"/>
        <rFont val="Arial"/>
        <family val="2"/>
        <charset val="238"/>
      </rPr>
      <t>GROT DO RĄCZKI PS-80 typu PC11210336</t>
    </r>
    <r>
      <rPr>
        <sz val="10"/>
        <rFont val="Arial"/>
        <family val="2"/>
        <charset val="238"/>
      </rPr>
      <t xml:space="preserve">
grot przeznaczony do rączki ps-80. Jest kompatybilny z rączkami ps-90 i sp-2a. przeznaczony do montażu i demontażu elementów w technologii powierzchniowej smd z wykorzystaniem spoiw bezołowiowych. grot ostry stożkowy.</t>
    </r>
  </si>
  <si>
    <r>
      <rPr>
        <b/>
        <sz val="10"/>
        <rFont val="Arial"/>
        <family val="2"/>
        <charset val="238"/>
      </rPr>
      <t>ŚCIERNICA BORAZONOWA typu DARMET CBN 80X13,9MM lub równoważna w zakresie parametrów użytkowych:</t>
    </r>
    <r>
      <rPr>
        <sz val="10"/>
        <rFont val="Arial"/>
        <family val="2"/>
        <charset val="238"/>
      </rPr>
      <t xml:space="preserve">
Diamentowa ściernica stożkowa przeznaczona do szlifowania narzędzi z węglikiem spiekanym.
Parametry:
-średnica zewnętrzna- 80 mm
-średnica mocowania -13,9mm.</t>
    </r>
  </si>
  <si>
    <r>
      <rPr>
        <b/>
        <sz val="10"/>
        <rFont val="Arial"/>
        <family val="2"/>
        <charset val="238"/>
      </rPr>
      <t>PAS BEZKOŃCOWY typu LS 309 XH 75X457 - 40</t>
    </r>
    <r>
      <rPr>
        <sz val="10"/>
        <rFont val="Arial"/>
        <family val="2"/>
        <charset val="238"/>
      </rPr>
      <t xml:space="preserve">
- pas bezkońcowy płótna ściernego do elektronarzędzi 75x457 mm;
- ziarnistość - 40;
- nasyp - elektrokorund, pełny;
- podłoże - płótno typu X;
- spoiwo: żywica syntetyczna;
- połączenie typu F5 - połączenie ukośne 45st., zakładkowe, klejone, w miejscu połączenia ziarno w pełni zeszlifowane;
- zastosowanie: metale, metale nieżelazne, drewno, farby i lakiery;
- do elektronarzędzi: BLACK&lt;(&gt;&amp;&lt;)&gt;DECKER, BOSCH, EINHELL, MAKITA, SKIL;</t>
    </r>
  </si>
  <si>
    <r>
      <rPr>
        <b/>
        <sz val="10"/>
        <rFont val="Arial"/>
        <family val="2"/>
        <charset val="238"/>
      </rPr>
      <t>TRZONEK DO MŁOTKA 0,2KG typu CORONA C2462 lub równoważna w zakresie parametrów użytkowych:</t>
    </r>
    <r>
      <rPr>
        <sz val="10"/>
        <rFont val="Arial"/>
        <family val="2"/>
        <charset val="238"/>
      </rPr>
      <t xml:space="preserve">
Trzonek drewniany, oszlifowany, przeznaczony do osadzenia na nim młotka 0,2kg.
Długość 280mm</t>
    </r>
  </si>
  <si>
    <r>
      <rPr>
        <b/>
        <sz val="10"/>
        <rFont val="Arial"/>
        <family val="2"/>
        <charset val="238"/>
      </rPr>
      <t>ROLKA NAPĘDOWA typu 2610398704 lub równoważna w zakresie parametrów użytkowych:</t>
    </r>
    <r>
      <rPr>
        <sz val="10"/>
        <rFont val="Arial"/>
        <family val="2"/>
        <charset val="238"/>
      </rPr>
      <t xml:space="preserve">
Rolka napędowa szlifierki taśmowej SKIL 1210.
Parametry techniczne:
- Szerokość rolki: 480 mm.</t>
    </r>
  </si>
  <si>
    <t>FORMULARZ CENOWY NA  - zadanie nr 2 KLUCZE DYNAMOMETRYCZNE</t>
  </si>
  <si>
    <t>FORMULARZ CENOWY NA  - zadanie nr 3 NARZĘDZIA NSN</t>
  </si>
  <si>
    <t>FORMULARZ CENOWY NA  - zadanie nr 4 NARZĘDZIA POZOSTAŁE</t>
  </si>
  <si>
    <t>FORMULARZ CENOWY NA  - zadanie nr 5 NARZĘDZIA DO ZESTAWU</t>
  </si>
  <si>
    <t>FORMULARZ CENOWY NA  - zadanie nr 6 NARZĘDZIA SKRAWAJĄCE</t>
  </si>
  <si>
    <t>FORMULARZ CENOWY NA  - zadanie nr 7 BITY, NASADKI</t>
  </si>
  <si>
    <t>FORMULARZ CENOWY NA  - zadanie nr 8 NARZĘDZIA POMIAROWE NSN</t>
  </si>
  <si>
    <t>FORMULARZ CENOWY NA  - zadanie nr 9 NARZĘDZIA POMIAROWE BEZ NSN</t>
  </si>
  <si>
    <t>FORMULARZ CENOWY NA  - zadanie nr 11-DREMEL</t>
  </si>
  <si>
    <t>FORMULARZ CENOWY NA  - zadanie nr 12 LUTOWNICZE</t>
  </si>
  <si>
    <t>FORMULARZ CENOWY NA  - zadanie nr 13- SKRZYNKI</t>
  </si>
  <si>
    <t>FORMULARZ CENOWY NA  - zadanie nr 14 DYSZA IGLICY YA750</t>
  </si>
  <si>
    <t>FORMULARZ CENOWY NA  - zadanie nr 15 ZESTAW KLUCZY KING TONY 911-000CR.</t>
  </si>
  <si>
    <t>FORMULARZ CENOWY NA  - zadanie nr 16 NAPINACZE</t>
  </si>
  <si>
    <t>FORMULARZ CENOWY NA  - zadanie nr 17 DRUTY</t>
  </si>
  <si>
    <t>FORMULARZ CENOWY NA  - zadanie nr 18 POZOSTAŁE</t>
  </si>
  <si>
    <r>
      <rPr>
        <b/>
        <sz val="10"/>
        <rFont val="Arial"/>
        <family val="2"/>
        <charset val="238"/>
      </rPr>
      <t>DRUT MS20995N32</t>
    </r>
    <r>
      <rPr>
        <sz val="10"/>
        <rFont val="Arial"/>
        <family val="2"/>
        <charset val="238"/>
      </rPr>
      <t xml:space="preserve">
Długość: 366 ft./rolka
Średnica przekroju: 0.032 cala
Kształt: D7 okrągły
Materiał: stop niklu
NSN: 9525005290442
P/N: MS20995N32</t>
    </r>
  </si>
  <si>
    <r>
      <rPr>
        <b/>
        <sz val="10"/>
        <rFont val="Arial"/>
        <family val="2"/>
        <charset val="238"/>
      </rPr>
      <t>KLUCZ DYN. SQ1/2" 0-28 CRAFTSMANN</t>
    </r>
    <r>
      <rPr>
        <sz val="10"/>
        <rFont val="Arial"/>
        <family val="2"/>
        <charset val="238"/>
      </rPr>
      <t xml:space="preserve">
- końcówka napędu kwadratowa 1/2 cala,
- moment siły dokręcania 0-28 Nm, 0-250 in-lb,</t>
    </r>
  </si>
  <si>
    <r>
      <rPr>
        <b/>
        <sz val="10"/>
        <rFont val="Arial"/>
        <family val="2"/>
        <charset val="238"/>
      </rPr>
      <t>MANOMETR typu PI8064 lub równoważny w zakresie parametrów użytkowych:</t>
    </r>
    <r>
      <rPr>
        <sz val="10"/>
        <rFont val="Arial"/>
        <family val="2"/>
        <charset val="238"/>
      </rPr>
      <t xml:space="preserve">
Manometr skala: 0-600 psi z dokładnością pomiaru 5 psi.
W tylnej części manometru znajduja się króciec podłączeniowy.</t>
    </r>
  </si>
  <si>
    <r>
      <rPr>
        <b/>
        <sz val="10"/>
        <rFont val="Arial"/>
        <family val="2"/>
        <charset val="238"/>
      </rPr>
      <t>DYNAMOMETR CYFROWY typu AXIS FB-200 lub równoważny w zakresie parametrów użytkowych:</t>
    </r>
    <r>
      <rPr>
        <sz val="10"/>
        <rFont val="Arial"/>
        <family val="2"/>
        <charset val="238"/>
      </rPr>
      <t xml:space="preserve">
Dynamometr posiada końcówki do pomiaru siły,nacisku i ciągu, wyświetlacz graficzny. Pomiar w: g,lb,oz,N,kg,kgf,lbf,ozf.Zapis pomiarów na kartach microSD (kompatybilne z microSDHC).Kalibracja zewnętrznym odważnikiem,zasilanie akumulatorowe. Dynamometr przeznaczony jest do pomiaru siły nacisku i siły ciągu, może być także wykorzystywany do pomiaru masy.</t>
    </r>
  </si>
  <si>
    <t>Kpl</t>
  </si>
  <si>
    <t>6</t>
  </si>
  <si>
    <t>7</t>
  </si>
  <si>
    <t>FORMULARZ CENOWY NA  - zadanie nr 10 ZESTAW NARZĘDZIOWY  typu FRS 5402-4</t>
  </si>
  <si>
    <r>
      <rPr>
        <b/>
        <sz val="8"/>
        <rFont val="Arial"/>
        <family val="2"/>
        <charset val="238"/>
      </rPr>
      <t>ZESTAW KLUCZY KING TONY 911-000CR.</t>
    </r>
    <r>
      <rPr>
        <sz val="8"/>
        <rFont val="Arial"/>
        <family val="2"/>
        <charset val="238"/>
      </rPr>
      <t xml:space="preserve">
1 Skrzynia narzędziowa metalowa   szt. 1
2 Przegub duży 4791CR-V szt. 1
3 Przegub mały 3792CR-V szt. 1
4 Przejściówka 3/8FX1/4M 3812CR-V szt. 1
5 Przejściówka 1/2FX3/8M 4813CR-V szt. 1
6 Grzechotka mała 3779-08 CR-V szt. 1
7 Przedłużka mała 3221-03CR-V szt. 1
8 Przedłużka duża 3221-06CR-V szt. 1
9 Grzechotka duża 4779-10 CR-V szt. 1
10 Rączka 4572-10 CR-V szt. 1
11 Przedłużka mała 4251-05CR-V szt. 1
12 Przedłużka duża 4251-10CR-V szt. 1
13 Rączka z przegubem 4452-15 CR-V szt. 1
14 Rączka z przegubem 3452-08 CR-V szt. 1
15 Rączka 3571-08 CR-V szt. 1
16 Nasadka 16 463516 CR-V szt. 1
17 Nasadka 20.8 463521 CR-V szt. 1
18 Nasadka 10 433010M szt. 1
19 Nasadka 11 433011M szt. 1
20 Nasadka 12 433012M szt. 1
21 Nasadka 13 433013M szt. 1
22 Nasadka 14 433014M szt. 1
23 Nasadka 15  433015M szt. 1
24 Nasadka 16 433016M szt. 1
25 Nasadka 17 433017M szt. 1
26 Nasadka 18 433018M szt. 1
27 Nasadka 19 433019M szt. 1
28 Nasadka 20 433020M szt. 1
29 Nasadka 21 433021M szt. 1
30 Nasadka 22 433022M szt. 1
31 Nasadka 23 433023M szt. 1
32 Nasadka 24 433024M szt. 1
33 Nasadka 27 433027M szt. 1
34 Nasadka 30 433030M szt. 1
35 Nasadka 32 433032M szt. 1
36 Nasadka 6 333006M szt. 1
37 Nasadka 7 333007M szt. 1
38 Nasadka 8 333008M szt. 1
39 Nasadka 9 333009M szt. 1
40 Nasadka 10 333010M szt. 1
41 Nasadka 11 333011M szt. 1
42 Nasadka 12 333012M szt. 1
43 Nasadka 13 333013M szt. 1
44 Nasadka 14 333014M szt. 1
45 Nasadka 15 333015M szt. 1
46 Nasadka 16 333016M szt. 1
47 Nasadka 17 333017M szt. 1
48 Nasadka 19 333019M szt. 1
49 Nasadka 20 333020M szt. 1
50 Nasadka 21 333021M szt. 1
51 Nasadka 22 333022M szt. 1
52 Nasadka 3/8 333012S szt. 1
53 Nasadka 7/16 333014S szt. 1
54 Nasadka 1/2 333016S szt. 1
55 Nasadka 9/16 333018S szt. 1
56 Nasadka 5/8 333020S szt. 1
57 Nasadka 11/16 333022S szt. 1
58 Nasadka 3/4 333024S szt. 1
59 Nasadka 13/16 333026S szt. 1
60 Nasadka 3/8 433012S szt. 1
61 Nasadka 7/16 433014S szt. 1
62 Nasadka 1/2 433016S szt. 1
63 Nasadka 9/16 433018S szt. 1
64 Nasadka 5/8 433020S szt. 1
65 Nasadka 11/16 433022S szt. 1
66 Nasadka 3/4 433024S szt. 1
67 Nasadka 13/16 433026S szt. 1
68 Nasadka 7/8 433028S szt. 1
69 Nasadka 15/16 433030S szt. 1
70 Nasadka 1## 433032S szt. 1
71 Szczypce 6011-10CR-MO szt. 1
72 Szczypce 6511-10 CR-V09 szt. 1
73 Komplet szczypiec do zabezpieczeń  kpl. 1
73/1 Szczypce do zabezpieczeń 68HB-07 CR-V 09 szt. 1
73/2 Szczypce do zabezpieczeń 68HS-07 CR-V 09 szt. 1
73/3 Szczypce do zabezpieczeń 68SS-07 CR-V 09 szt. 1
73/4 Szczypce do zabezpieczeń 68SB-07 CR-V 09 szt. 1
74 Komplet kluczy nasadowych  kpl. 1
74/1 Grzechotka 3/4 2779-55 CR-V szt. 1
74/2 Nasadka 1/2 dł 223516S CR-V szt. 1
74/3 Nasadka 7/16dł 223514S CR-V szt. 1
74/4 Nasadka 3/8dł 223512S CR-V szt. 1
74/5 Nasadka11/32dł 223511S CR-V szt. 1
74/6 Nasadka 5/16dł 223510S CR-V szt. 1
74/7 Nasadka 9/32dł 223509S CR-V szt. 1
74/8 Nasadka 1/4dł 223508S CR-V szt. 1
74/9 Nasadka 7/32dł 223507S CR-V szt. 1
74/10 Nasadka 3/16dł 223506S CR-V szt. 1
74/11 Nasadka 5/32dł 223505S CR-V szt. 1
74/12 Nasadka 1/2 kr 233516S CR-V szt. 1
74/13 Nasadka 7/16kr 233514S CR-V szt. 1
74/14 Nasadka 3/8kr 233512S CR-V szt. 1
74/15 Nasadka11/32kr 233511S CR-V szt. 1
74/16 Nasadka 5/16kr 233510S CR-V szt. 1
74/17 Nasadka 9/32kr 233509S CR-V szt. 1
74/18 Nasadka 1/4kr 233508S CR-V szt. 1
74/19 Nasadka 7/32kr 233507S CR-V szt. 1
74/20 Nasadka 3/16kr 223506S CR-V szt. 1
74/21 Nasadka 5/32kr 233505S CR-V szt. 1
74/22 Nasadka 13dł 223513 M CR-V szt. 1
74/23 Nasadka 12dł 223512 M CR-V szt. 1
74/24 Nasadka 11dł 223511 M CR-V szt. 1
74/25 Nasadka 10dł 223510 M CR-V szt. 1
74/26 Nasadka 9dł 223509 M CR-V szt. 1
74/27 Nasadka 8dł 223508 M CR-V szt. 1
74/28 Nasadka 7dł 223507 M CR-V szt. 1
74/29 Nasadka 6dł 223506 M CR-V szt. 1
74/30 Nasadka 5.5dł 223555 M CR-V szt. 1
74/31 Nasadka 5dł 223505 M CR-V szt. 1
74/32 Nasadka 4dł 223504 M CR-V szt. 1
74/33 Nasadka 13kr 223513 M CR-V szt. 1
74/34 Nasadka 12kr 223512 M CR-V szt. 1
74/35 Nasadka 11kr 223511 M CR-V szt. 1
74/36 Nasadka 10kr 223510 M CR-V szt. 1
74/37 Nasadka 9kr 223509 M CR-V szt. 1
74/38 Nasadka 8kr 223508 M CR-V szt. 1
74/39 Nasadka 7kr 223507 M CR-V szt. 1
74/40 Nasadka 6kr 223506 M CR-V szt. 1
74/41 Nasadka 5.5kr 223555 M CR-V szt. 1
74/42 Nasadka 5kr 223505 M CR-V szt. 1
74/43 Nasadka 4.5kr 223545 M CR-V szt. 1
74/44 Nasadka 4kr 223504 M CR-V szt. 1
74/45 Łącznik z 1/2 na 3/4 2813 CR-V szt. 1
74/46 Przedłużka dł 2221-04 CR-V szt. 1
74/47 Przedłużka kr 2221-02 CR-V szt. 1
74/48 Przegub 2792 szt. 1
75 Śrubokręt płaski  1422 1.2x6.5x35 szt. 1
76 Śrubokręt płaski 1422 0.5x3x75 szt. 1
77 Śrubokręt płaski 1422 1.2x6.5x100 szt. 1
78 Śrubokręt płaski 1422 1.2x6.5x150 szt. 1
79 Śrubokręt płaski 1422 1.2x8x175 szt. 1
80 Śrubokręt krzyżakowy 1421 PH2x35 szt. 1
81 Śrubokręt krzyżakowy 1421 PH0x60 szt. 1
82 Śrubokręt krzyżakowy 1421 PH1x80 szt. 1
83 Śrubokręt krzyżakowy 1421 PH2x100 szt. 1
84 Śrubokręt krzyżakowy 1421 PH3x150 szt. 1
85 Kombinerki 6111-07 CR-V 09 szt. 1
86 Szczypce półokrągłe 6311-06 CR-V 09 szt. 1
87 Ucinaczki 6231-07 CR-V 08 szt. 1
88 Komplet kluczy imbusowych calowych 1130 kpl. 1
88/1 Klucz  imbusowy calowy 3/32 113003S szt. 1
88/2 Klucz imbusowy calowy 1/8 113004S szt. 1
88/3 Klucz imbusowy calowy 5/32 113005S szt. 1
88/4 Klucz imbusowy calowy 3/16 113006S szt. 1
88/5 Klucz imbusowy calowy 1/4 113008S szt. 1
88/6 Klucz imbusowy calowy 5/16 113010S szt. 1
88/7 Klucz imbusowy calowy 3/8 113012S szt. 1
89 Komplet kluczy imbusowych metrycznych 1120 kpl. 1
89/1 Klucz imbusowy metryczny 1.5 11201.5M szt. 1
89/2 Klucz imbusowy metryczny 2 112002M szt. 1
89/3 Klucz imbusowy metryczny 2.5 11202.5M szt. 1
89/4 Klucz imbusowy metryczny 3 112003M szt. 1
89/5 Klucz imbusowy metryczny 4 112004M szt. 1
89/6 Klucz imbusowy metryczny 5 112005M szt. 1
89/7 Klucz imbusowy metryczny 6 112006M szt. 1
89/8 Klucz imbusowy metryczny 8 112008M szt. 1
89/9 Klucz imbusowy metryczny 10 112010M szt. 1
90 Komplet kluczy płasko oczkowych 1060 kpl. 1
90/1 Klucz płasko oczkowy 6 61060 szt. 1
90/2 Klucz płasko oczkowy 7 71060 szt. 1
90/3 Klucz płasko oczkowy 8 81060 szt. 1
90/4 Klucz płasko oczkowy 9 91060 szt. 1
90/5 Klucz płasko oczkowy 10 101060 szt. 1
90/6 Klucz płasko oczkowy 11 111060 szt. 1
90/7 Klucz płasko oczkowy 12 121060 szt. 1
90/8 Klucz płasko oczkowy 13 131060 szt. 1
90/9 Klucz płasko oczkowy 14 141060 szt. 1
90/10 Klucz płasko oczkowy 15 151060 szt. 1
90/11 Klucz płasko oczkowy 16 161060 szt. 1
90/12 Klucz płasko oczkowy 17 171060 szt. 1
90/13 Klucz płasko oczkowy 19 191060 szt. 1
90/14 Klucz płasko oczkowy 20 201060 szt. 1
90/15 Klucz płasko oczkowy 21 211060 szt. 1
91 Komplet kluczy oczkowych odgiętych 1970 kpl. 1
91/1 Klucz oczkowy odgięty 6x7 1970 szt. 1
91/2 Klucz oczkowy odgięty 8x9 1970 szt. 1
91/3 Klucz oczkowy odgięty 10x11 1970 szt. 1
91/4 Klucz oczkowy odgięty 12x13 1970 szt. 1
91/5 Klucz oczkowy odgięty 14x15 1970 szt. 1
91/6 Klucz oczkowy odgięty 16x17 1970 szt. 1
91/7 Klucz oczkowy odgięty 18x19 1970 szt. 1
92 Komplet kluczy do przewodów hamulcowych 1930 kpl. 1
92/1 Klucz do przewodów hamulcowych 10x11 1930 szt. 1
92/2 Klucz do przewodów hamulcowych 12x14 1930 szt. 1
92/3 Klucz do przewodów hamulcowych 14x17 1930 szt. 1
93 Komplet kluczy calowych płaskich dwustronnych 5900 kpl. 1
93/1 Klucz calowy płaski dwustronny 1/4x5/16 5900 szt. 1
93/2 Klucz calowy płaski dwustronny 3/8x7/16 5900 szt. 1
93/3 Klucz calowy płaski dwustronny 7/16x1/2 5900 szt. 1
93/4 Klucz calowy płaski dwustronny 9/16x5/8 5900 szt. 1
93/5 Klucz calowy płaski dwustronny 11/16x3/4 5900 szt. 1
93/6 Klucz calowy płaski dwustronny 13/16x7/8 5900 szt. 1
94 Komplet kluczy metrycznych płaskich dwustronnych 1900 kpl. 1
94/1 Klucz metryczny płaski dwustronny 8x9 1900 szt. 1
94/2 Klucz metryczny płaski dwustronny 10x11 1900 szt. 1
94/3 Klucz metryczny płaski dwustronny 12x13 1900 szt. 1
94/4 Klucz metryczny płaski dwustronny 14x15 1900 szt. 1
94/5 Klucz metryczny płaski dwustronny 18x19 1900 szt. 1
95 Klucz rozsuwalno główkowy 300mm 361112 szt. 1
96 Klucz rozsuwalno główkowy 200mm361108 szt. 1
97 Komplet kluczy calowych płasko oczkowych 5060 kpl. 1
97/1 Klucz płasko oczkowy calowy 1/4 5060 szt. 1
97/2 Klucz płasko oczkowy calowy 5/16 5060 szt. 1
97/3 Klucz płasko oczkowy calowy 3/8 5060 szt. 1
97/4 Klucz płasko oczkowy calowy 7/16 5060 szt. 1
97/5 Klucz płasko oczkowy calowy 1/2 5060 szt. 1
97/6 Klucz płasko oczkowy calowy 9/16 5060 szt. 1
97/7 Klucz płasko oczkowy calowy 5/8 5060 szt. 1
97/8 Klucz płasko oczkowy calowy 11/16 5060 szt. 1
97/9 Klucz płasko oczkowy calowy 3/4 5060 szt. 1
97/10 Klucz płasko oczkowy calowy 13/16 5060 szt. 1
97/11 Klucz płasko oczkowy calowy 7/8 5060 szt. 1
97/12 Klucz płasko oczkowy calowy 1 5060 szt. 1
98 Komplet kluczy calowych dwustronnie odgiętych 5970 kpl. 1
98/1 Klucz dwustronnie odgięty calowy 1/4x5/16 5970 szt. 1
98/2 Klucz dwustronnie odgięty calowy 3/8x7/16 5970 szt. 1
98/3 Klucz dwustronnie odgięty calowy 1/2x9/16 5970 szt. 1
98/4 Klucz dwustronnie odgięty calowy 5/8x11/16 5970 szt. 1
98/5 Klucz dwustronnie odgięty calowy 3/4x7/8 5970 szt. 1
98/6 Klucz dwustronnie odgięty calowy 1x15/16 5970 szt. 1
98/7 Klucz dwustronnie odgięty calowy 1-1/16x1-1/8 5970 szt. 1
99 Komplet przebijaków i przecinaków  kpl. 1
99/1 Przebijak 4 76404-06 CR-V szt. 1
99/2 Przebijak 6 76406-07 CR-V szt. 1
99/3 Przebijak 8 76408-08 CR-V szt. 1
99/4 Przecinak 15 76215-05 CR-V szt. 1
99/5 Przecinak 17 76217-06 CR-V szt. 1
99/6 Przecinak 20 76220-07 CR-V szt. 1
99/7 Przecinak 24 76224-10 CR-V szt. 1
99/8 Punktak 5 76105-05 CR-V szt. 1
100 Młotek  7811-16 szt. 1
</t>
    </r>
  </si>
  <si>
    <r>
      <rPr>
        <b/>
        <sz val="10"/>
        <rFont val="Arial"/>
        <family val="2"/>
        <charset val="238"/>
      </rPr>
      <t>SKRZYNKA NARZĘDZIOWA MAGNUSSON 350X564X31MM.</t>
    </r>
    <r>
      <rPr>
        <sz val="10"/>
        <rFont val="Arial"/>
        <family val="2"/>
        <charset val="238"/>
      </rPr>
      <t xml:space="preserve">
Skrzynka na narzędzia to wybór sprawdzający się w stacjonarnym warsztacie oraz transporcie. Produkt składa się z dużej komory i wyjmowanej tacki, które pomagają zachować porządek. Pojemnik pasuje do
systemu przechowywania narządzi, który składa się jeszcze z organizera i długiej skrzynki wyposażonej w kółka do transportu.
Długość: 35 cm
Wysokość: 31 cm
Szerokość: 56,4 cm
Waga: 5 kg
Materiał: tworzywo sztuczne.</t>
    </r>
  </si>
  <si>
    <r>
      <rPr>
        <b/>
        <sz val="10"/>
        <rFont val="Arial"/>
        <family val="2"/>
        <charset val="238"/>
      </rPr>
      <t>SKRZYNKA NARZĘDZIOWA MAGNUSSON 211916</t>
    </r>
    <r>
      <rPr>
        <sz val="10"/>
        <rFont val="Arial"/>
        <family val="2"/>
        <charset val="238"/>
      </rPr>
      <t xml:space="preserve">
Skrzynka narzędziowa na kółkach i z uchwytem teleskopowym(system Magnusson), jest elementem przechowywania akcesoriów naprawczych, składa się z dużej komory przeznaczonej na elektronarzędzia. Do pojemnika pasuje organizer narzędziowy oraz skrzynka narzędziowa 22" a całość tworzy praktyczną walizkę umożliwiającą utrzymanie porządku w warsztacie lub garażu oraz transport narzędzi do miejsca pracy.
Dane techniczne:
-długość:465mm,
-wysokość:480mm,
-szerokość:564mm,
-waga:8,65Kg,
-materiał:tworzywo sztuczne,
-kolor:czarny.</t>
    </r>
  </si>
  <si>
    <r>
      <rPr>
        <b/>
        <sz val="10"/>
        <rFont val="Arial"/>
        <family val="2"/>
        <charset val="238"/>
      </rPr>
      <t>SKRZYNKA NARZĘDZIOWA MAGNUSSON 211915</t>
    </r>
    <r>
      <rPr>
        <sz val="10"/>
        <rFont val="Arial"/>
        <family val="2"/>
        <charset val="238"/>
      </rPr>
      <t xml:space="preserve">
Skrzynka narzędziowa 22" składa się z pojemnej komory oraz wyjmowanej tacki(system Magnusson),jest elementem przechowywania akcesoriów
naprawczych. Do skrzynki pasuje organizer narzędziowy oraz skrzynka narzędziowa na
kółkach a całość tworzy praktyczną walizkę umożliwiającą utrzymanie porządku w warsztacie lub garażu oraz transport narzędzi do miejsca pracy.
Dane techniczne:
-długość:350mm,
-wysokość:310mm,
-szerokość:564mm,
-waga:5,00Kg,
-materiał:tworzywo sztuczne,
-kolor:czarny.</t>
    </r>
  </si>
  <si>
    <r>
      <rPr>
        <b/>
        <sz val="10"/>
        <rFont val="Arial"/>
        <family val="2"/>
        <charset val="238"/>
      </rPr>
      <t>SKRZYNKA NARZĘDZIOWA MAGNUSSON 211914</t>
    </r>
    <r>
      <rPr>
        <sz val="10"/>
        <rFont val="Arial"/>
        <family val="2"/>
        <charset val="238"/>
      </rPr>
      <t xml:space="preserve">
Skrzynka narzędziowa(organizer)służy do przechowywania narzędzi (system
Magnusson),jest elementem przechowywania akcesoriów naprawczych, składa
się z jednej dużej i sześciu mniejszych komór. Do organizera pasuje skrzynka narzędziowa na kółkach oraz skrzynka
narzędziowa 22" a całość tworzy praktyczną walizkę umożliwiającą utrzymanie porządku w warsztacie lub garażu oraz transport narzędzi do miejsca pracy.
Dane techniczne:
-długość:350mm,
-wysokość:165mm,
-szerokość:564mm,
-waga:3,84Kg,
-materiał:tworzywo sztuczne,
-kolor:czarny.</t>
    </r>
  </si>
  <si>
    <r>
      <rPr>
        <b/>
        <sz val="10"/>
        <rFont val="Arial"/>
        <family val="2"/>
        <charset val="238"/>
      </rPr>
      <t>BIT 7/16" TQ5/16" TS265-5-16-35 ZEPHYR</t>
    </r>
    <r>
      <rPr>
        <sz val="10"/>
        <rFont val="Arial"/>
        <family val="2"/>
        <charset val="238"/>
      </rPr>
      <t xml:space="preserve">
Końcówka bitowa typu TORQ-SET 5/16"</t>
    </r>
  </si>
  <si>
    <r>
      <rPr>
        <b/>
        <sz val="10"/>
        <rFont val="Arial"/>
        <family val="2"/>
        <charset val="238"/>
      </rPr>
      <t>NASADKA 1/4" DHEX 1/4" GTMD8 SNAPON</t>
    </r>
    <r>
      <rPr>
        <sz val="10"/>
        <rFont val="Arial"/>
        <family val="2"/>
        <charset val="238"/>
      </rPr>
      <t xml:space="preserve">
NSN: 5120014288294
P/N: GTMD8</t>
    </r>
  </si>
  <si>
    <r>
      <rPr>
        <b/>
        <sz val="10"/>
        <rFont val="Arial"/>
        <family val="2"/>
        <charset val="238"/>
      </rPr>
      <t>NASADKA PRZ.1/4"DHEX 5/16"TMU101A</t>
    </r>
    <r>
      <rPr>
        <sz val="10"/>
        <rFont val="Arial"/>
        <family val="2"/>
        <charset val="238"/>
      </rPr>
      <t xml:space="preserve">
NSN: 5120013350983
P/N: TMU101A</t>
    </r>
  </si>
  <si>
    <r>
      <rPr>
        <b/>
        <sz val="10"/>
        <rFont val="Arial"/>
        <family val="2"/>
        <charset val="238"/>
      </rPr>
      <t>BIT SNAP-ON 1/8" REX25A</t>
    </r>
    <r>
      <rPr>
        <sz val="10"/>
        <rFont val="Arial"/>
        <family val="2"/>
        <charset val="238"/>
      </rPr>
      <t xml:space="preserve">
NSN: 5120010712992
P/N: REX25A</t>
    </r>
  </si>
  <si>
    <r>
      <rPr>
        <b/>
        <sz val="10"/>
        <rFont val="Arial"/>
        <family val="2"/>
        <charset val="238"/>
      </rPr>
      <t>NASADKA 1/4"DHEX 1/4" TMU81B</t>
    </r>
    <r>
      <rPr>
        <sz val="10"/>
        <rFont val="Arial"/>
        <family val="2"/>
        <charset val="238"/>
      </rPr>
      <t xml:space="preserve">
NSN: 5120013350981
P/N: TMU81B</t>
    </r>
  </si>
  <si>
    <r>
      <rPr>
        <b/>
        <sz val="10"/>
        <rFont val="Arial"/>
        <family val="2"/>
        <charset val="238"/>
      </rPr>
      <t>NASADKA 1/4"DHEX 1/4" GSTMD8</t>
    </r>
    <r>
      <rPr>
        <sz val="10"/>
        <rFont val="Arial"/>
        <family val="2"/>
        <charset val="238"/>
      </rPr>
      <t xml:space="preserve">
NSN: 5120014288134
P/N: GSTMD8</t>
    </r>
  </si>
  <si>
    <r>
      <rPr>
        <b/>
        <sz val="10"/>
        <rFont val="Arial"/>
        <family val="2"/>
        <charset val="238"/>
      </rPr>
      <t>NASADKA 9/32"DHEX 1/4" GSTMD10</t>
    </r>
    <r>
      <rPr>
        <sz val="10"/>
        <rFont val="Arial"/>
        <family val="2"/>
        <charset val="238"/>
      </rPr>
      <t xml:space="preserve">
NSN: 5120014297358
P/N: GSTMD10</t>
    </r>
  </si>
  <si>
    <r>
      <rPr>
        <b/>
        <sz val="10"/>
        <rFont val="Arial"/>
        <family val="2"/>
        <charset val="238"/>
      </rPr>
      <t>BIT TORQUE SET 170-3/8</t>
    </r>
    <r>
      <rPr>
        <sz val="10"/>
        <rFont val="Arial"/>
        <family val="2"/>
        <charset val="238"/>
      </rPr>
      <t xml:space="preserve">
NSN: 5130005110210
P/N: 170-3/8</t>
    </r>
  </si>
  <si>
    <r>
      <rPr>
        <b/>
        <sz val="10"/>
        <rFont val="Arial"/>
        <family val="2"/>
        <charset val="238"/>
      </rPr>
      <t>NASADKA 3/8" 4-KĄTNA 5/16"  PP410A.</t>
    </r>
    <r>
      <rPr>
        <sz val="10"/>
        <rFont val="Arial"/>
        <family val="2"/>
        <charset val="238"/>
      </rPr>
      <t xml:space="preserve">
Dane techniczne:
-CHWYT 3/8 CALA 4-KĄTNY
-CZĘŚĆ ROBOCZA 5/16 CALA 4-KĄTNA
-DŁUGOŚĆ 1 CAL
NSN: 5120007118554
 P/N: PP410A</t>
    </r>
  </si>
  <si>
    <r>
      <rPr>
        <b/>
        <sz val="10"/>
        <rFont val="Arial"/>
        <family val="2"/>
        <charset val="238"/>
      </rPr>
      <t>NASADKA 1/4" HEX 1/8" TMA4E</t>
    </r>
    <r>
      <rPr>
        <sz val="10"/>
        <rFont val="Arial"/>
        <family val="2"/>
        <charset val="238"/>
      </rPr>
      <t xml:space="preserve">
- końcówka robocza 6-kątna 1/8",
- końcówka napędu kwadratowa 1/4",
- długość całkowita 1"7/8,
- powierzchnia chromowana.
NSN: 5120013673506
P/N:  TMA4E</t>
    </r>
  </si>
  <si>
    <r>
      <rPr>
        <b/>
        <sz val="10"/>
        <rFont val="Arial"/>
        <family val="2"/>
        <charset val="238"/>
      </rPr>
      <t>NASADKA 15/16" SNAP-ON SES301B.</t>
    </r>
    <r>
      <rPr>
        <sz val="10"/>
        <rFont val="Arial"/>
        <family val="2"/>
        <charset val="238"/>
      </rPr>
      <t xml:space="preserve">
P/N: SES301B
NSN: 5120013673195
Rozmiar części roboczej: 15/16 cala
Rozmiar części napędzanej: 1/2 cala
Całkowita długość: 1-9/16 cala
Wielowypust SAE: #30
Kształt: wielorowkowy,
Powłoka: niklowo-chromowa</t>
    </r>
  </si>
  <si>
    <r>
      <rPr>
        <b/>
        <sz val="10"/>
        <rFont val="Arial"/>
        <family val="2"/>
        <charset val="238"/>
      </rPr>
      <t xml:space="preserve"> ADAPTER DO NASADEK SNAP-ON TMAL2,5E</t>
    </r>
    <r>
      <rPr>
        <sz val="10"/>
        <rFont val="Arial"/>
        <family val="2"/>
        <charset val="238"/>
      </rPr>
      <t xml:space="preserve">
 ŁAMANY ADAPTER na kwadrat 1/4 cala;
 gniazdo na kwadrat 1/4 cala;
 wysokość 1,35 cala;
 średnica zewnętrzna 0,5 cala</t>
    </r>
  </si>
  <si>
    <r>
      <rPr>
        <b/>
        <sz val="10"/>
        <rFont val="Arial"/>
        <family val="2"/>
        <charset val="238"/>
      </rPr>
      <t>NASADKA PŁASKA 3/8" GFC012A</t>
    </r>
    <r>
      <rPr>
        <sz val="10"/>
        <rFont val="Arial"/>
        <family val="2"/>
        <charset val="238"/>
      </rPr>
      <t xml:space="preserve">
NASADKA PŁASKA 3/8 cala ze zintegrowanym przegubem długość zewnętrzna 1,3 cala; szerokość zewnętrzna 0,87 cala</t>
    </r>
  </si>
  <si>
    <r>
      <rPr>
        <b/>
        <sz val="10"/>
        <rFont val="Arial"/>
        <family val="2"/>
        <charset val="238"/>
      </rPr>
      <t>BIT 1/4" TQ3/8" TS170-3/8B.</t>
    </r>
    <r>
      <rPr>
        <sz val="10"/>
        <rFont val="Arial"/>
        <family val="2"/>
        <charset val="238"/>
      </rPr>
      <t xml:space="preserve">
NAPĘD SZEŚCIOKĄTNY 1/4"
KOŃCÓWKA TORQ-SET 3/8"
DŁUGOŚĆ 1-1/4"</t>
    </r>
  </si>
  <si>
    <r>
      <rPr>
        <b/>
        <sz val="10"/>
        <rFont val="Arial"/>
        <family val="2"/>
        <charset val="238"/>
      </rPr>
      <t>KOŃCÓWKA BITOWA ROWKOWA APEX323-000</t>
    </r>
    <r>
      <rPr>
        <sz val="10"/>
        <rFont val="Arial"/>
        <family val="2"/>
        <charset val="238"/>
      </rPr>
      <t xml:space="preserve">
NAPĘD SZEŚCIOKĄTNY 1/4"
KOŃCÓWKA ROWKOWA 0,022/0,122"
DŁUGOŚĆ 3"</t>
    </r>
  </si>
  <si>
    <r>
      <rPr>
        <b/>
        <sz val="10"/>
        <rFont val="Arial"/>
        <family val="2"/>
        <charset val="238"/>
      </rPr>
      <t>ZESTAW NASADEK IMBUSOWYCH KING TONY 9-4120PR.</t>
    </r>
    <r>
      <rPr>
        <sz val="10"/>
        <rFont val="Arial"/>
        <family val="2"/>
        <charset val="238"/>
      </rPr>
      <t xml:space="preserve">
Zestaw nasadek z końcóką HEX pasujący do wózków narzędziowych.. W zestawie 9 nasadek 1/2" z końcówką imbusową HEX w rozmiarach 4,5,6,7,8,9,10,12,14,17. Solidne wykonanie. Materiały najwyższej jakości.</t>
    </r>
  </si>
  <si>
    <r>
      <rPr>
        <b/>
        <sz val="10"/>
        <rFont val="Arial"/>
        <family val="2"/>
        <charset val="238"/>
      </rPr>
      <t>ZESTAW NASADEK KING TONY 9-7078CR.</t>
    </r>
    <r>
      <rPr>
        <sz val="10"/>
        <rFont val="Arial"/>
        <family val="2"/>
        <charset val="238"/>
      </rPr>
      <t xml:space="preserve">
Zestaw nasadek 3/8" + 1/2" 78 części.
Zestaw kluczy nasadowych długich i krótkich z akcesoriami z wkładem do szuflady.
Zakres rozmiarów:
metryczne: 8-32 mm (długie i krótkie);
calowe: 3/8"- 1-1/4" (długie i krótkie).</t>
    </r>
  </si>
  <si>
    <r>
      <rPr>
        <b/>
        <sz val="10"/>
        <rFont val="Arial"/>
        <family val="2"/>
        <charset val="238"/>
      </rPr>
      <t>BIT REED/PRINCE CROSS 480-FX</t>
    </r>
    <r>
      <rPr>
        <sz val="10"/>
        <rFont val="Arial"/>
        <family val="2"/>
        <charset val="238"/>
      </rPr>
      <t xml:space="preserve">
BIT 5/16" FREARSON 35 480-FX OMEGA.
Końcówka 5/16 FREARSON 480-FX.
- długość: 1.3/8 cala,
- wymiar pod klucz: 19/64 cala,
NSN:  5120014305908
P/N: 480-FX</t>
    </r>
  </si>
  <si>
    <r>
      <rPr>
        <b/>
        <sz val="10"/>
        <rFont val="Arial"/>
        <family val="2"/>
        <charset val="238"/>
      </rPr>
      <t>NASADKA 3/8" DHEX 3/4" F241 SNAPON.</t>
    </r>
    <r>
      <rPr>
        <sz val="10"/>
        <rFont val="Arial"/>
        <family val="2"/>
        <charset val="238"/>
      </rPr>
      <t xml:space="preserve">
- CHWYT 3/8 CALA,
- CZĘŚĆ ROBOCZA 12-KĄT WEWNĘTRZNY, ROZMIAR 3/4 CALA,
- DŁUGOŚĆ 1.3/16 CALA.
NSN:  5120013500992
P/N:  F241</t>
    </r>
  </si>
  <si>
    <r>
      <rPr>
        <b/>
        <sz val="10"/>
        <rFont val="Arial"/>
        <family val="2"/>
        <charset val="238"/>
      </rPr>
      <t>BIT HEX FA6E2.</t>
    </r>
    <r>
      <rPr>
        <sz val="10"/>
        <rFont val="Arial"/>
        <family val="2"/>
        <charset val="238"/>
      </rPr>
      <t xml:space="preserve">
Końcówka TMA6 FA6E2.
Wymiar pod klucz: 12/64".
Ostrze: sześciokąt.
NSN: 5120014779546
P/N: FA6E2</t>
    </r>
  </si>
  <si>
    <r>
      <rPr>
        <b/>
        <sz val="10"/>
        <rFont val="Arial"/>
        <family val="2"/>
        <charset val="238"/>
      </rPr>
      <t>NASADKA 3/8" HEX7/32" FA7E.</t>
    </r>
    <r>
      <rPr>
        <sz val="10"/>
        <rFont val="Arial"/>
        <family val="2"/>
        <charset val="238"/>
      </rPr>
      <t xml:space="preserve">
- długość: 2.3/64 cala,
- materiał: stal chromowana
NSN:  5120013673474
P/N: FA7E</t>
    </r>
  </si>
  <si>
    <r>
      <rPr>
        <b/>
        <sz val="10"/>
        <rFont val="Arial"/>
        <family val="2"/>
        <charset val="238"/>
      </rPr>
      <t>NASADKA 1/4" DHEX 5/16" GTMD10 SNAPON.</t>
    </r>
    <r>
      <rPr>
        <sz val="10"/>
        <rFont val="Arial"/>
        <family val="2"/>
        <charset val="238"/>
      </rPr>
      <t xml:space="preserve">
- rozmiar chwytu 1/4 cala,
- część robocza 12-kąt wewnętrzny rozmiar 5/16 cala,
- powierzchnia oksydowana,
- długość 7/8",
- głębokość części roboczej 9/32",
- numer katalogowy GTMD10.
NSN: 5120014288189
P/N: GTMD10</t>
    </r>
  </si>
  <si>
    <r>
      <rPr>
        <b/>
        <sz val="10"/>
        <rFont val="Arial"/>
        <family val="2"/>
        <charset val="238"/>
      </rPr>
      <t>BIT TORX SDMT25D</t>
    </r>
    <r>
      <rPr>
        <sz val="10"/>
        <rFont val="Arial"/>
        <family val="2"/>
        <charset val="238"/>
      </rPr>
      <t xml:space="preserve">
Końcówka bitowa  SDMT25D 1/4 HEX, TORX 25.
Długość - 1", rozmiar chwytu  - 0.250",
typ chwytu - HEX.
Rozmiar części roboczej - wg producenta T25.
Typ części roboczej - TORX.
NSN: 5120014288552
P/N: SDMT25D</t>
    </r>
  </si>
  <si>
    <r>
      <rPr>
        <b/>
        <sz val="10"/>
        <rFont val="Arial"/>
        <family val="2"/>
        <charset val="238"/>
      </rPr>
      <t>BIT TORX SDMT508</t>
    </r>
    <r>
      <rPr>
        <sz val="10"/>
        <rFont val="Arial"/>
        <family val="2"/>
        <charset val="238"/>
      </rPr>
      <t xml:space="preserve">
Końcówka bitowa SDMT508, TORX T8 1/4 HEX 3 1/2.
Długość - 3.5".
Typ chwytu - HEX.
Rozmiar chwytu - 0.140".
Typ części roboczej  - TORX.
Rozmiar części roboczej - wg producenta T8.</t>
    </r>
  </si>
  <si>
    <r>
      <rPr>
        <b/>
        <sz val="10"/>
        <rFont val="Arial"/>
        <family val="2"/>
        <charset val="238"/>
      </rPr>
      <t>NASADKA 1/4" HEX 5/64" .</t>
    </r>
    <r>
      <rPr>
        <sz val="10"/>
        <rFont val="Arial"/>
        <family val="2"/>
        <charset val="238"/>
      </rPr>
      <t xml:space="preserve">
Końcówka klucza nasadowego TMA2.5E2A.
NSN: 5120013673503
P/N:  TMA2.5</t>
    </r>
  </si>
  <si>
    <r>
      <rPr>
        <b/>
        <sz val="10"/>
        <rFont val="Arial"/>
        <family val="2"/>
        <charset val="238"/>
      </rPr>
      <t>NASADKA SES201.</t>
    </r>
    <r>
      <rPr>
        <sz val="10"/>
        <rFont val="Arial"/>
        <family val="2"/>
        <charset val="238"/>
      </rPr>
      <t xml:space="preserve">
- rozmiar 5/8: nr 20,
- kształt 168, wielorowkowy.
NSN: 5120013673190
P/N: SES201</t>
    </r>
  </si>
  <si>
    <r>
      <rPr>
        <b/>
        <sz val="10"/>
        <rFont val="Arial"/>
        <family val="2"/>
        <charset val="238"/>
      </rPr>
      <t>NASADKA PŁASKA 7/16" GFC014A</t>
    </r>
    <r>
      <rPr>
        <sz val="10"/>
        <rFont val="Arial"/>
        <family val="2"/>
        <charset val="238"/>
      </rPr>
      <t xml:space="preserve">
NASADKA PŁASKA 7/16 cala ze zintegrowanym przegubem długość zewnętrzna 1,3 cala
szerokość zewnętrzna 0,87 cala</t>
    </r>
  </si>
  <si>
    <r>
      <rPr>
        <b/>
        <sz val="10"/>
        <rFont val="Arial"/>
        <family val="2"/>
        <charset val="238"/>
      </rPr>
      <t xml:space="preserve">
NASADKA 1/2" HEX M17.</t>
    </r>
    <r>
      <rPr>
        <sz val="10"/>
        <rFont val="Arial"/>
        <family val="2"/>
        <charset val="238"/>
      </rPr>
      <t xml:space="preserve">
- rozmiar chwytu 1/2 cala,
- część robocza 6-kąt wewnętrzny rozmiar M17.
- materiał stal chromowo-wanadowa,
- powierzchnia nikiel-chrom galwaniczny.</t>
    </r>
  </si>
  <si>
    <r>
      <rPr>
        <b/>
        <sz val="10"/>
        <rFont val="Arial"/>
        <family val="2"/>
        <charset val="238"/>
      </rPr>
      <t>NASADKA 1/2" 1.1/4" SCO40 SNAPON.</t>
    </r>
    <r>
      <rPr>
        <sz val="10"/>
        <rFont val="Arial"/>
        <family val="2"/>
        <charset val="238"/>
      </rPr>
      <t xml:space="preserve">
- rozmiar chwytu kwadrat 1/2",
- część robocza - klucz płaski 1.1/4 cala,
- stal chromowana.
 NSN:  5120013351122
 P/N: SCO40</t>
    </r>
  </si>
  <si>
    <r>
      <rPr>
        <b/>
        <sz val="10"/>
        <rFont val="Arial"/>
        <family val="2"/>
        <charset val="238"/>
      </rPr>
      <t>NASADKA 3/8" 1.1/8" FC36A SNAPON.</t>
    </r>
    <r>
      <rPr>
        <sz val="10"/>
        <rFont val="Arial"/>
        <family val="2"/>
        <charset val="238"/>
      </rPr>
      <t xml:space="preserve">
- chwyt 3/8 cala,
- część robocza klucz płaski, rozmiar 1.1/8 cala.
NSN: 5120013351103
P/N: FC36A</t>
    </r>
  </si>
  <si>
    <r>
      <rPr>
        <b/>
        <sz val="10"/>
        <rFont val="Arial"/>
        <family val="2"/>
        <charset val="238"/>
      </rPr>
      <t>KOŃCÓWKA BITOWA TMA3E2 DO NASADKI TMA3</t>
    </r>
    <r>
      <rPr>
        <sz val="10"/>
        <rFont val="Arial"/>
        <family val="2"/>
        <charset val="238"/>
      </rPr>
      <t xml:space="preserve">
KOŃCÓWKA BITOWA - WYMIENNA - SZEŚCIOKĄTNA, DO KLUCZA NASADOWEGO
O PN: TMA3E.
- DŁUGOŚĆ CAŁKOWITA NARZĘDZIA - 1 7/8"; 476mm.
- ROZMIAR GROTA (CZĘŚCI ROBOCZEJ) - 47/500"; 024mm.
- TYP (GROTA) KOŃCÓWKI - MĘSKA - SZEŚCIOKĄTNA.
NSN: 5120009871589
P/N: TMA3E-2</t>
    </r>
  </si>
  <si>
    <r>
      <rPr>
        <b/>
        <sz val="10"/>
        <rFont val="Arial"/>
        <family val="2"/>
        <charset val="238"/>
      </rPr>
      <t>KOŃCÓWKA BITOWA TMA3.5E2 DO NASADKI TMA3.5
KOŃCÓWKA BITOWA 1/4" HEX7/64" TMA3-5E2 SNAPON.</t>
    </r>
    <r>
      <rPr>
        <sz val="10"/>
        <rFont val="Arial"/>
        <family val="2"/>
        <charset val="238"/>
      </rPr>
      <t xml:space="preserve">
- długość całkowita (nasadka+bit) - 1 7/8" (47,6 mm);
- rozmiar części roboczej - 7/64" (28 mm);
- kształt - sześciokąt (imbus, hex)
NSN: 5120015212011
P/N: TMA3.5E2</t>
    </r>
  </si>
  <si>
    <r>
      <rPr>
        <b/>
        <sz val="10"/>
        <rFont val="Arial"/>
        <family val="2"/>
        <charset val="238"/>
      </rPr>
      <t>NASADKA 3/8" HEX 5/8" typu FS201 SNAP-ON</t>
    </r>
    <r>
      <rPr>
        <sz val="10"/>
        <rFont val="Arial"/>
        <family val="2"/>
        <charset val="238"/>
      </rPr>
      <t xml:space="preserve">
Nasadka sześciokątna (6PT).
Długość całkowita-1.062 cala (2,7 cm).
Końcówka przykręcająca sześciokątna -5/8 cala (1,59 cm). Końcówka napędowa kwadratowa-3/8 cala (0,95cm). Nasadka wykonana ze stali, powierzchnia chromowana.</t>
    </r>
  </si>
  <si>
    <r>
      <rPr>
        <b/>
        <sz val="10"/>
        <rFont val="Arial"/>
        <family val="2"/>
        <charset val="238"/>
      </rPr>
      <t>NÓŻ Z OSTRZEM ŁAMANYM DO TAPET 18MM</t>
    </r>
    <r>
      <rPr>
        <sz val="10"/>
        <rFont val="Arial"/>
        <family val="2"/>
        <charset val="238"/>
      </rPr>
      <t xml:space="preserve">
Właściwości:
  - automatyczna blokada ostrza w wybranej pozycji
  - ostrze łamane szerokości 18 mm
  - metalowe prowadnice zapewniające precyzyjne
    prowadzenie ostrza
  - obudowa plastikowa</t>
    </r>
  </si>
  <si>
    <r>
      <rPr>
        <b/>
        <sz val="10"/>
        <rFont val="Arial"/>
        <family val="2"/>
        <charset val="238"/>
      </rPr>
      <t>NOŻYK Z PODZIELNYM OSTRZEM typu 844.S9 lub równoważna w zakresie parametrów użytkowych:</t>
    </r>
    <r>
      <rPr>
        <sz val="10"/>
        <rFont val="Arial"/>
        <family val="2"/>
        <charset val="238"/>
      </rPr>
      <t xml:space="preserve">
Nożyk z podzielnym ostrzem 9 mm. Nożyk posiada ergonomiczną rękojeść.Prowadnice ostrza wykonana jest ze stali Inox. Automatyczna blokada ostrza. Magazynek na 2 ostrza. Ostrze podzielne w magazynku.</t>
    </r>
  </si>
  <si>
    <r>
      <rPr>
        <b/>
        <sz val="10"/>
        <rFont val="Arial"/>
        <family val="2"/>
        <charset val="238"/>
      </rPr>
      <t>OSTRZE ŁAMANE 18MM typu TOPEX 10SZT lub równoważna w zakresie parametrów użytkowych:</t>
    </r>
    <r>
      <rPr>
        <sz val="10"/>
        <rFont val="Arial"/>
        <family val="2"/>
        <charset val="238"/>
      </rPr>
      <t xml:space="preserve">
Ostrze łamane do nożyka o wymiarze 18MM służy do cięcia papieru, kartonu, skóry i większości materiałów występujących w postaci arkuszy, rulonów, wykładzin podłogowych i płyt z tworzyw sztucznych.
Opakowanie : 10 sztuk.</t>
    </r>
  </si>
  <si>
    <r>
      <rPr>
        <b/>
        <sz val="10"/>
        <rFont val="Arial"/>
        <family val="2"/>
        <charset val="238"/>
      </rPr>
      <t>SKALPEL typu AK-1</t>
    </r>
    <r>
      <rPr>
        <sz val="10"/>
        <rFont val="Arial"/>
        <family val="2"/>
        <charset val="238"/>
      </rPr>
      <t xml:space="preserve">
Skalpel do cięcia precyzyjnego z ostrzami wymiennymi 25 ostrzy w zestawie (ostrza sa materiałem 1-razowgo użytku)</t>
    </r>
  </si>
  <si>
    <r>
      <rPr>
        <b/>
        <sz val="10"/>
        <rFont val="Arial"/>
        <family val="2"/>
        <charset val="238"/>
      </rPr>
      <t>SKALPEL typu AK-4</t>
    </r>
    <r>
      <rPr>
        <sz val="10"/>
        <rFont val="Arial"/>
        <family val="2"/>
        <charset val="238"/>
      </rPr>
      <t xml:space="preserve">
Skalpel do cięcia precyzyjnego z ostrzami wymiennymi</t>
    </r>
  </si>
  <si>
    <r>
      <rPr>
        <b/>
        <sz val="10"/>
        <rFont val="Arial"/>
        <family val="2"/>
        <charset val="238"/>
      </rPr>
      <t>OSTRZA DO SKALPELA AK-4 typu KB4-S-5</t>
    </r>
    <r>
      <rPr>
        <sz val="10"/>
        <rFont val="Arial"/>
        <family val="2"/>
        <charset val="238"/>
      </rPr>
      <t xml:space="preserve">
Ostrza wymienne do skalpela AK-4</t>
    </r>
  </si>
  <si>
    <r>
      <rPr>
        <b/>
        <sz val="10"/>
        <rFont val="Arial"/>
        <family val="2"/>
        <charset val="238"/>
      </rPr>
      <t>WIERTŁO CALOWE DŁUGIE DO METALU typu HSS40</t>
    </r>
    <r>
      <rPr>
        <sz val="10"/>
        <rFont val="Arial"/>
        <family val="2"/>
        <charset val="238"/>
      </rPr>
      <t xml:space="preserve">
Przeznaczone do wiercenia bądź pogłębiania otworów w miejscach trudnodostępnych.
Wiertło prawoskrętne.
Rozmiar/Średnica wiertła : 0,0980 cala
Materiał: stal HSS (High Speed Steel)
Długość całkowita: 12 cali
Kąt wierzchołkowy wiertła: 135 stopni</t>
    </r>
  </si>
  <si>
    <r>
      <rPr>
        <b/>
        <sz val="10"/>
        <rFont val="Arial"/>
        <family val="2"/>
        <charset val="238"/>
      </rPr>
      <t>WIERTŁO KARBIDOWE typu 5VPG7-30</t>
    </r>
    <r>
      <rPr>
        <sz val="10"/>
        <rFont val="Arial"/>
        <family val="2"/>
        <charset val="238"/>
      </rPr>
      <t xml:space="preserve">
Wiertło karbidowe przeznaczone jest do robienia otworów w bardzo twardych materiałach.
Średnica wiertła: 0,1285 cala.
Długość wiertła: 2 3/4 cala.
Materiał: stal karbidowa.
Kąt wierzchołkowy wiertła: 118 stopni.</t>
    </r>
  </si>
  <si>
    <r>
      <rPr>
        <b/>
        <sz val="10"/>
        <rFont val="Arial"/>
        <family val="2"/>
        <charset val="238"/>
      </rPr>
      <t>WIERTŁO KARBIDOWE typu 5VPF0-10</t>
    </r>
    <r>
      <rPr>
        <sz val="10"/>
        <rFont val="Arial"/>
        <family val="2"/>
        <charset val="238"/>
      </rPr>
      <t xml:space="preserve">
Wiertło karbidowe przeznaczone jest do robienia otworów w bardzo twardych materiałach.
Średnica wiertła: 0,1935 cala.
Długość wiertła: 2 3/4 cala.
Materiał: stal karbidowa.
Kąt wierzchołkowy wiertła: 118 stopni.</t>
    </r>
  </si>
  <si>
    <r>
      <rPr>
        <b/>
        <sz val="10"/>
        <rFont val="Arial"/>
        <family val="2"/>
        <charset val="238"/>
      </rPr>
      <t>WIERTŁO KARBIDOWE typu 5VPF9-21</t>
    </r>
    <r>
      <rPr>
        <sz val="10"/>
        <rFont val="Arial"/>
        <family val="2"/>
        <charset val="238"/>
      </rPr>
      <t xml:space="preserve">
Wiertło karbidowe przeznaczone jest do robienia otworów w bardzo twardych materiałach.
Średnica wiertła: 0,1590 cala.
Długość wiertła: 2 1/2 cala.
Materiał: stal karbidowa.
Kąt wierzchołkowy wiertła: 118 stopni.</t>
    </r>
  </si>
  <si>
    <r>
      <rPr>
        <b/>
        <sz val="10"/>
        <rFont val="Arial"/>
        <family val="2"/>
        <charset val="238"/>
      </rPr>
      <t>WIERTŁO KARBIDOWE typu 5VPH3-40</t>
    </r>
    <r>
      <rPr>
        <sz val="10"/>
        <rFont val="Arial"/>
        <family val="2"/>
        <charset val="238"/>
      </rPr>
      <t xml:space="preserve">
Wiertło karbidowe przeznaczone jest do robienia otworów w bardzo twardych materiałach.
Średnica wiertła: 0,0980 cala.
Długość wiertła: 2 3/8 cala.
Materiał: stal karbidowa.
Kąt wierzchołkowy wiertła: 118 stopni.</t>
    </r>
  </si>
  <si>
    <r>
      <rPr>
        <b/>
        <sz val="10"/>
        <rFont val="Arial"/>
        <family val="2"/>
        <charset val="238"/>
      </rPr>
      <t>WIERTŁO DO METALU HSS 0.11730X3.5/8"</t>
    </r>
    <r>
      <rPr>
        <sz val="10"/>
        <rFont val="Arial"/>
        <family val="2"/>
        <charset val="238"/>
      </rPr>
      <t xml:space="preserve">
Wiertło Kręte
Średnica wiertła: 0.1730 cala.
Długość wiertła: 3.5/8 cala.
Materiał HSS
Kąt wierzchołkowy wiertła: 118°</t>
    </r>
  </si>
  <si>
    <r>
      <rPr>
        <b/>
        <sz val="10"/>
        <rFont val="Arial"/>
        <family val="2"/>
        <charset val="238"/>
      </rPr>
      <t>WIERTŁO DO METALU HSS 0.1935X3.5/8"</t>
    </r>
    <r>
      <rPr>
        <sz val="10"/>
        <rFont val="Arial"/>
        <family val="2"/>
        <charset val="238"/>
      </rPr>
      <t xml:space="preserve">
Wiertło Kręte
Średnica wiertła: 0,1935 cala.
Długość wiertła: 3.5/8 cala.
Materiał  HSS
Kąt wierzchołkowy wiertła: 118°</t>
    </r>
  </si>
  <si>
    <r>
      <rPr>
        <b/>
        <sz val="10"/>
        <rFont val="Arial"/>
        <family val="2"/>
        <charset val="238"/>
      </rPr>
      <t>WIERTŁO DO METALU HSS 0,0430x1,73"</t>
    </r>
    <r>
      <rPr>
        <sz val="10"/>
        <rFont val="Arial"/>
        <family val="2"/>
        <charset val="238"/>
      </rPr>
      <t xml:space="preserve">
Wiertło kręte wykonane ze stali szybkotnącej HSS o twardości 57 HRC do obróbki stali kwasoodpornej oraz stali trudno skrawalnej.
Średnica: 0,0430 cala
Długość wiertła: 1,73 cala
Kąt wierzchołkowy wiertła: 118°</t>
    </r>
  </si>
  <si>
    <r>
      <rPr>
        <b/>
        <sz val="10"/>
        <rFont val="Arial"/>
        <family val="2"/>
        <charset val="238"/>
      </rPr>
      <t>WIERTŁO DO METALU HSS 0,0410x1,73"</t>
    </r>
    <r>
      <rPr>
        <sz val="10"/>
        <rFont val="Arial"/>
        <family val="2"/>
        <charset val="238"/>
      </rPr>
      <t xml:space="preserve">
Wiertło kręte wykonane ze stali szybkotnącej HSS o twardości 59 HRC do obróbki stali kwasoodpornej oraz stali trudno skrawalnej.
Średnica: 0,0410 cala
Długość wiertła: 1,73 cala
Kąt wierzchołkowy wiertła: 118°</t>
    </r>
  </si>
  <si>
    <r>
      <rPr>
        <b/>
        <sz val="10"/>
        <rFont val="Arial"/>
        <family val="2"/>
        <charset val="238"/>
      </rPr>
      <t>UCINACZKI BOCZNE 87CF.</t>
    </r>
    <r>
      <rPr>
        <sz val="10"/>
        <rFont val="Arial"/>
        <family val="2"/>
        <charset val="238"/>
      </rPr>
      <t xml:space="preserve">
PLIERS,DIAGONAL CUTTING
UCINACZKI PŁASKIE BOCZNE: 7 3/8 CALA.
NSN:  5110014297306
P/N:  87CF</t>
    </r>
  </si>
  <si>
    <r>
      <rPr>
        <b/>
        <sz val="10"/>
        <rFont val="Arial"/>
        <family val="2"/>
        <charset val="238"/>
      </rPr>
      <t>KLUCZ PŁ.OCZ. 3/8" OEX12A SNAPON</t>
    </r>
    <r>
      <rPr>
        <sz val="10"/>
        <rFont val="Arial"/>
        <family val="2"/>
        <charset val="238"/>
      </rPr>
      <t xml:space="preserve">
NSN:5120013351232
P/N: OEX12A</t>
    </r>
  </si>
  <si>
    <r>
      <rPr>
        <b/>
        <sz val="10"/>
        <rFont val="Arial"/>
        <family val="2"/>
        <charset val="238"/>
      </rPr>
      <t>KLUCZ PŁ.OCZ.7/16" OEX14 SNAPON</t>
    </r>
    <r>
      <rPr>
        <sz val="10"/>
        <rFont val="Arial"/>
        <family val="2"/>
        <charset val="238"/>
      </rPr>
      <t xml:space="preserve">
NSN: 5120013351233
P/N: OEX14</t>
    </r>
  </si>
  <si>
    <r>
      <rPr>
        <b/>
        <sz val="10"/>
        <rFont val="Arial"/>
        <family val="2"/>
        <charset val="238"/>
      </rPr>
      <t>GRZECHOTKA SQ3/8" F936</t>
    </r>
    <r>
      <rPr>
        <sz val="10"/>
        <rFont val="Arial"/>
        <family val="2"/>
        <charset val="238"/>
      </rPr>
      <t xml:space="preserve">
NSN: 5120014745182
P/N: F936</t>
    </r>
  </si>
  <si>
    <r>
      <rPr>
        <b/>
        <sz val="10"/>
        <rFont val="Arial"/>
        <family val="2"/>
        <charset val="238"/>
      </rPr>
      <t>GRZECHOTKA T72</t>
    </r>
    <r>
      <rPr>
        <sz val="10"/>
        <rFont val="Arial"/>
        <family val="2"/>
        <charset val="238"/>
      </rPr>
      <t xml:space="preserve">
NSN: 5120013551859
P/N: T72</t>
    </r>
  </si>
  <si>
    <r>
      <rPr>
        <b/>
        <sz val="10"/>
        <rFont val="Arial"/>
        <family val="2"/>
        <charset val="238"/>
      </rPr>
      <t>GRZECHOTKA SQ1/2" 10.5/16" S936 SNAPON</t>
    </r>
    <r>
      <rPr>
        <sz val="10"/>
        <rFont val="Arial"/>
        <family val="2"/>
        <charset val="238"/>
      </rPr>
      <t xml:space="preserve">
NSN: 5120013551901
P/N: S936</t>
    </r>
  </si>
  <si>
    <r>
      <rPr>
        <b/>
        <sz val="10"/>
        <rFont val="Arial"/>
        <family val="2"/>
        <charset val="238"/>
      </rPr>
      <t>GRZECHOTKA SQ1/4" 150 TL936 SNAPON</t>
    </r>
    <r>
      <rPr>
        <sz val="10"/>
        <rFont val="Arial"/>
        <family val="2"/>
        <charset val="238"/>
      </rPr>
      <t xml:space="preserve">
NSN: 5120013551860
P/N: TL936</t>
    </r>
  </si>
  <si>
    <r>
      <rPr>
        <b/>
        <sz val="10"/>
        <rFont val="Arial"/>
        <family val="2"/>
        <charset val="238"/>
      </rPr>
      <t>SZCZYPCE BOCZNE 2101D-160</t>
    </r>
    <r>
      <rPr>
        <sz val="10"/>
        <rFont val="Arial"/>
        <family val="2"/>
        <charset val="238"/>
      </rPr>
      <t xml:space="preserve">
NSN: 5110013674650
P/N: 2101D-160</t>
    </r>
  </si>
  <si>
    <r>
      <rPr>
        <b/>
        <sz val="10"/>
        <rFont val="Arial"/>
        <family val="2"/>
        <charset val="238"/>
      </rPr>
      <t>NÓŻ SKŁADANY SCYZORYK MIL-K-818</t>
    </r>
    <r>
      <rPr>
        <sz val="10"/>
        <rFont val="Arial"/>
        <family val="2"/>
        <charset val="238"/>
      </rPr>
      <t xml:space="preserve">
NSN: 5110001622205
P/N: MIL-K-818</t>
    </r>
  </si>
  <si>
    <r>
      <rPr>
        <b/>
        <sz val="10"/>
        <rFont val="Arial"/>
        <family val="2"/>
        <charset val="238"/>
      </rPr>
      <t>UCHWYT OSTRZA WKRĘTAKA FBS8</t>
    </r>
    <r>
      <rPr>
        <sz val="10"/>
        <rFont val="Arial"/>
        <family val="2"/>
        <charset val="238"/>
      </rPr>
      <t xml:space="preserve">
NSN: 5120013808975
P/N: FBS8</t>
    </r>
  </si>
  <si>
    <r>
      <rPr>
        <b/>
        <sz val="10"/>
        <rFont val="Arial"/>
        <family val="2"/>
        <charset val="238"/>
      </rPr>
      <t>KLESZCZE PROSTE ZACISKOWE MPS7</t>
    </r>
    <r>
      <rPr>
        <sz val="10"/>
        <rFont val="Arial"/>
        <family val="2"/>
        <charset val="238"/>
      </rPr>
      <t xml:space="preserve">
NSN: 5120012896550
P/N: MPS7</t>
    </r>
  </si>
  <si>
    <r>
      <rPr>
        <b/>
        <sz val="10"/>
        <rFont val="Arial"/>
        <family val="2"/>
        <charset val="238"/>
      </rPr>
      <t>WYCIĄGACZ ŚRUB REX104A</t>
    </r>
    <r>
      <rPr>
        <sz val="10"/>
        <rFont val="Arial"/>
        <family val="2"/>
        <charset val="238"/>
      </rPr>
      <t xml:space="preserve">
NSN: 5120012301510
P/N: REX104A</t>
    </r>
  </si>
  <si>
    <r>
      <rPr>
        <b/>
        <sz val="10"/>
        <rFont val="Arial"/>
        <family val="2"/>
        <charset val="238"/>
      </rPr>
      <t>Szczypce przesuwane B107.27</t>
    </r>
    <r>
      <rPr>
        <sz val="10"/>
        <rFont val="Arial"/>
        <family val="2"/>
        <charset val="238"/>
      </rPr>
      <t xml:space="preserve">
NSN: 5120013809000
P/N: B107.27</t>
    </r>
  </si>
  <si>
    <r>
      <rPr>
        <b/>
        <sz val="10"/>
        <rFont val="Arial"/>
        <family val="2"/>
        <charset val="238"/>
      </rPr>
      <t>LUSTERKO INSPEKCYJNE PTM157</t>
    </r>
    <r>
      <rPr>
        <sz val="10"/>
        <rFont val="Arial"/>
        <family val="2"/>
        <charset val="238"/>
      </rPr>
      <t xml:space="preserve">
NSN:  5120013351571
P/N: PTM157</t>
    </r>
  </si>
  <si>
    <r>
      <rPr>
        <b/>
        <sz val="10"/>
        <rFont val="Arial"/>
        <family val="2"/>
        <charset val="238"/>
      </rPr>
      <t>WKRĘTAK PH2 SNAP-ON SDDP82</t>
    </r>
    <r>
      <rPr>
        <sz val="10"/>
        <rFont val="Arial"/>
        <family val="2"/>
        <charset val="238"/>
      </rPr>
      <t xml:space="preserve">
NSN: 5120013673801
P/N: SDDP82</t>
    </r>
  </si>
  <si>
    <r>
      <rPr>
        <b/>
        <sz val="10"/>
        <rFont val="Arial"/>
        <family val="2"/>
        <charset val="238"/>
      </rPr>
      <t>WYBIJAK PPC105A</t>
    </r>
    <r>
      <rPr>
        <sz val="10"/>
        <rFont val="Arial"/>
        <family val="2"/>
        <charset val="238"/>
      </rPr>
      <t xml:space="preserve">
NSN: 5120014308278
P/N: PPC105A</t>
    </r>
  </si>
  <si>
    <r>
      <rPr>
        <b/>
        <sz val="10"/>
        <rFont val="Arial"/>
        <family val="2"/>
        <charset val="238"/>
      </rPr>
      <t>WKRĘTAK 3/32 SDE215</t>
    </r>
    <r>
      <rPr>
        <sz val="10"/>
        <rFont val="Arial"/>
        <family val="2"/>
        <charset val="238"/>
      </rPr>
      <t xml:space="preserve">
NSN: 5120152172486
P/N: SDE215</t>
    </r>
  </si>
  <si>
    <r>
      <rPr>
        <b/>
        <sz val="10"/>
        <rFont val="Arial"/>
        <family val="2"/>
        <charset val="238"/>
      </rPr>
      <t>ZESTAW NAPRAWCZY GRZECHOTKI RKRF936 3/8"</t>
    </r>
    <r>
      <rPr>
        <sz val="10"/>
        <rFont val="Arial"/>
        <family val="2"/>
        <charset val="238"/>
      </rPr>
      <t xml:space="preserve">
NSN: 5120015123241
P/N: RKRF936</t>
    </r>
  </si>
  <si>
    <r>
      <rPr>
        <b/>
        <sz val="10"/>
        <rFont val="Arial"/>
        <family val="2"/>
        <charset val="238"/>
      </rPr>
      <t>ZESTAW NAPRAWCZY GRZECHOTKI RKRT936 1/4"</t>
    </r>
    <r>
      <rPr>
        <sz val="10"/>
        <rFont val="Arial"/>
        <family val="2"/>
        <charset val="238"/>
      </rPr>
      <t xml:space="preserve">
NSN: 5120015123258
P/N: RKRT936</t>
    </r>
  </si>
  <si>
    <r>
      <rPr>
        <b/>
        <sz val="10"/>
        <rFont val="Arial"/>
        <family val="2"/>
        <charset val="238"/>
      </rPr>
      <t>POGŁĘBIACZ STOŻKOWY ATI420D440</t>
    </r>
    <r>
      <rPr>
        <sz val="10"/>
        <rFont val="Arial"/>
        <family val="2"/>
        <charset val="238"/>
      </rPr>
      <t xml:space="preserve">
NSN: 5133013973086
P/N: ATI420D440</t>
    </r>
  </si>
  <si>
    <r>
      <rPr>
        <b/>
        <sz val="10"/>
        <rFont val="Arial"/>
        <family val="2"/>
        <charset val="238"/>
      </rPr>
      <t>POGŁĘBIACZ STOŻKOWY ATI420D43/32</t>
    </r>
    <r>
      <rPr>
        <sz val="10"/>
        <rFont val="Arial"/>
        <family val="2"/>
        <charset val="238"/>
      </rPr>
      <t xml:space="preserve">
NSN: 5133013973084
P/N: ATI420D43/32</t>
    </r>
  </si>
  <si>
    <r>
      <rPr>
        <b/>
        <sz val="10"/>
        <rFont val="Arial"/>
        <family val="2"/>
        <charset val="238"/>
      </rPr>
      <t>OŁÓWEK 24400</t>
    </r>
    <r>
      <rPr>
        <sz val="10"/>
        <rFont val="Arial"/>
        <family val="2"/>
        <charset val="238"/>
      </rPr>
      <t xml:space="preserve">
NSN: 7510001116425
P/N: 24400</t>
    </r>
  </si>
  <si>
    <r>
      <rPr>
        <b/>
        <sz val="10"/>
        <rFont val="Arial"/>
        <family val="2"/>
        <charset val="238"/>
      </rPr>
      <t>SZCZYPCE DO PIERŚCIENI SRPC3890</t>
    </r>
    <r>
      <rPr>
        <sz val="10"/>
        <rFont val="Arial"/>
        <family val="2"/>
        <charset val="238"/>
      </rPr>
      <t xml:space="preserve">
Szczypce z końcówkami zagiętymi pod kątem 90 procent ułatwiają dostęp do
trudno dostępnych pierścieni osadczych sprężynujących.
Parametry:
-dł. całkowita - 170 mm
- szer: 45mm
- grubość: 15mm
-waga 200g
-wykonanie - stal.
NSN: 5120014288409
P/N: SRPC3890                      </t>
    </r>
  </si>
  <si>
    <r>
      <rPr>
        <b/>
        <sz val="10"/>
        <rFont val="Arial"/>
        <family val="2"/>
        <charset val="238"/>
      </rPr>
      <t xml:space="preserve">SZCZYPCE DO KONTROWANIA DRUTEM WT11B </t>
    </r>
    <r>
      <rPr>
        <sz val="10"/>
        <rFont val="Arial"/>
        <family val="2"/>
        <charset val="238"/>
      </rPr>
      <t xml:space="preserve">
Szczypce specjalne do wykonywania zabezpieczeń połączeń
śrubowych.
- długość 8.1/2 cala,
- średnica drutu maks. 0,041 cala,
NSN:  5120014297404
P/N: WT11B</t>
    </r>
  </si>
  <si>
    <r>
      <rPr>
        <b/>
        <sz val="10"/>
        <rFont val="Arial"/>
        <family val="2"/>
        <charset val="238"/>
      </rPr>
      <t>KORBA 1/2" N8323</t>
    </r>
    <r>
      <rPr>
        <sz val="10"/>
        <rFont val="Arial"/>
        <family val="2"/>
        <charset val="238"/>
      </rPr>
      <t xml:space="preserve">
Korba do wkręcania i wykręcania śrub.
Wymiary: 1/2" DR X 33"L
Wykonane za stali.
NSN:  5120003995394
P/N:  N8323</t>
    </r>
  </si>
  <si>
    <r>
      <rPr>
        <b/>
        <sz val="10"/>
        <rFont val="Arial"/>
        <family val="2"/>
        <charset val="238"/>
      </rPr>
      <t>PRZEDŁUŻKA ZE SPRZĘGŁEM SQ3/8" F67B SNAPON.</t>
    </r>
    <r>
      <rPr>
        <sz val="10"/>
        <rFont val="Arial"/>
        <family val="2"/>
        <charset val="238"/>
      </rPr>
      <t xml:space="preserve">
Przedłużka z grzechotką, stosowana miedzy pokrętłem, a kluczem
nasadowym.
- trzpień kwadrat 3/8 cala,
- średnica 2.3/16 cala,
- wysokość (bez trzpieni): 13/16 cala,
- norma: ANSI B107-10M-2005
NSN:  5120013351082
P/N:  F67B</t>
    </r>
  </si>
  <si>
    <r>
      <rPr>
        <b/>
        <sz val="10"/>
        <rFont val="Arial"/>
        <family val="2"/>
        <charset val="238"/>
      </rPr>
      <t>KLUCZ PŁASKO-OCZKOWY 13/16" OEX260 SNAPON.</t>
    </r>
    <r>
      <rPr>
        <sz val="10"/>
        <rFont val="Arial"/>
        <family val="2"/>
        <charset val="238"/>
      </rPr>
      <t xml:space="preserve">
Klucz płasko-oczkowy OPEN-BOX 13/16" 12 punktowy, odchylona pod kątem 15st. , wykonany ze stali stopowej chromowanej.
Kształt: 63 offset.
NSN: 5120013351254
P/N: OEX260</t>
    </r>
  </si>
  <si>
    <r>
      <rPr>
        <b/>
        <sz val="10"/>
        <rFont val="Arial"/>
        <family val="2"/>
        <charset val="238"/>
      </rPr>
      <t>KLUCZ PŁASKI 13/16" VS26B SNAPON.</t>
    </r>
    <r>
      <rPr>
        <sz val="10"/>
        <rFont val="Arial"/>
        <family val="2"/>
        <charset val="238"/>
      </rPr>
      <t xml:space="preserve">
Klucz dwustronny, rozmiar 13/16 cala.
Numer katalogowy VS26B.
Główki odgięte w płaszczyźnie pod różnymi kątami.
Długość: 8"27/32.
NSN: 5120013351198
P/N: VS26B</t>
    </r>
  </si>
  <si>
    <r>
      <rPr>
        <b/>
        <sz val="10"/>
        <rFont val="Arial"/>
        <family val="2"/>
        <charset val="238"/>
      </rPr>
      <t>POKRĘTŁO KORBOWE SQ3/8" F4LB.</t>
    </r>
    <r>
      <rPr>
        <sz val="10"/>
        <rFont val="Arial"/>
        <family val="2"/>
        <charset val="238"/>
      </rPr>
      <t xml:space="preserve">
Rękojeść klucza nasadowego z trzpieniem kwadratowym 3/8 cala.
NSN:   5120013551865
P/N:  F4LB</t>
    </r>
  </si>
  <si>
    <r>
      <rPr>
        <b/>
        <sz val="10"/>
        <rFont val="Arial"/>
        <family val="2"/>
        <charset val="238"/>
      </rPr>
      <t>PODWAŻAK ŁOM 18" SPB18A SNAPON.</t>
    </r>
    <r>
      <rPr>
        <sz val="10"/>
        <rFont val="Arial"/>
        <family val="2"/>
        <charset val="238"/>
      </rPr>
      <t xml:space="preserve">
Narzędzie ręczne do podważania gwoździ, nitów itp.
- rdzeń stalowy z rękojeścią z tworzywa sztucznego z główką udarową,
- długość 18 cali,
NSN: 5120013351513
P/N: SPB18A</t>
    </r>
  </si>
  <si>
    <r>
      <rPr>
        <b/>
        <sz val="10"/>
        <rFont val="Arial"/>
        <family val="2"/>
        <charset val="238"/>
      </rPr>
      <t>WKRĘTAK Z GRZECHOTKĄ 1/4" SZCZELINOWY 807SX.</t>
    </r>
    <r>
      <rPr>
        <sz val="10"/>
        <rFont val="Arial"/>
        <family val="2"/>
        <charset val="238"/>
      </rPr>
      <t xml:space="preserve">
Typy/Rozmiary ostrzy: 1/4 cala z rowkiem i łbem krzyżowym;
Dł. Napędu: 4 cale;
Ilość ostrzy: 2 sztuki;
Uchwyt: Offsetowy
Cechy:
 - mechanizm zapadkowy z moąliwością odwrócenia;
 - uchwyt o odsuniętej konstrukcji;
 - zawiera ostrze płaskie 1/4 i ostrza krzyżowe nr 2;
 - ostrza ze stal inarzedziowej  i obrabiane maszynowo, szlifowane i
   hartowane;
 - kompaktowy i lekki.
NSN: 5120014739432
P/N: 807SX</t>
    </r>
  </si>
  <si>
    <r>
      <rPr>
        <b/>
        <sz val="10"/>
        <rFont val="Arial"/>
        <family val="2"/>
        <charset val="238"/>
      </rPr>
      <t xml:space="preserve">KLUCZ PŁASKI 1/4" VS8B </t>
    </r>
    <r>
      <rPr>
        <sz val="10"/>
        <rFont val="Arial"/>
        <family val="2"/>
        <charset val="238"/>
      </rPr>
      <t xml:space="preserve">
Klucz dwustronny, rozmiar 1/4 cala.
Numer katalogowy VS8B.
Główki odgięte w płaszczyźnie pod różnymi kątami.
Długość: 3"11/16.
NSN:  5120013351224
P/N: VS8B</t>
    </r>
  </si>
  <si>
    <r>
      <rPr>
        <b/>
        <sz val="10"/>
        <rFont val="Arial"/>
        <family val="2"/>
        <charset val="238"/>
      </rPr>
      <t>GRZECHOTKA 1/4 SNAP-ON T936.</t>
    </r>
    <r>
      <rPr>
        <sz val="10"/>
        <rFont val="Arial"/>
        <family val="2"/>
        <charset val="238"/>
      </rPr>
      <t xml:space="preserve">
Grzechotka 1/4" DR X 4-1/2"L
Narzędzia ręczne bez ostrza, bez napędu.
Napęd kwadrat 1/4 cala.
NSN: 5120013551859
P/N:  T936</t>
    </r>
  </si>
  <si>
    <r>
      <rPr>
        <b/>
        <sz val="10"/>
        <rFont val="Arial"/>
        <family val="2"/>
        <charset val="238"/>
      </rPr>
      <t>KLUCZ PŁASKO-OCZKOWY GXDH810B</t>
    </r>
    <r>
      <rPr>
        <sz val="10"/>
        <rFont val="Arial"/>
        <family val="2"/>
        <charset val="238"/>
      </rPr>
      <t xml:space="preserve">
KLUCZ PŁASKO-OCZKOWY 1/4 X 5/16 cala
długość 8,36 cala
szerokość 3,3 cala
NSN:  5120014372158
P/N: GXDH810B</t>
    </r>
  </si>
  <si>
    <r>
      <rPr>
        <b/>
        <sz val="10"/>
        <rFont val="Arial"/>
        <family val="2"/>
        <charset val="238"/>
      </rPr>
      <t>KLUCZ PŁASKO-OCZKOWY GOEX080B</t>
    </r>
    <r>
      <rPr>
        <sz val="10"/>
        <rFont val="Arial"/>
        <family val="2"/>
        <charset val="238"/>
      </rPr>
      <t xml:space="preserve">
KLUCZ PŁASKO-OCZKOWY 1/4 cala
długość 4,5 cala
szerokość 0,25 cala
NSN: 5120014371621
P/N:  GOEX080B</t>
    </r>
  </si>
  <si>
    <r>
      <rPr>
        <b/>
        <sz val="10"/>
        <rFont val="Arial"/>
        <family val="2"/>
        <charset val="238"/>
      </rPr>
      <t xml:space="preserve"> KLUCZ PŁASKO-OCZKOWY GOEX100B</t>
    </r>
    <r>
      <rPr>
        <sz val="10"/>
        <rFont val="Arial"/>
        <family val="2"/>
        <charset val="238"/>
      </rPr>
      <t xml:space="preserve">
 KLUCZ PŁASKOOCZKOWY 5/16 cala
 długość 4,8 cala
 szerokość 0,3 cala
NSN:   5120014371624
P/N:  GOEX100B</t>
    </r>
  </si>
  <si>
    <r>
      <rPr>
        <b/>
        <sz val="10"/>
        <rFont val="Arial"/>
        <family val="2"/>
        <charset val="238"/>
      </rPr>
      <t xml:space="preserve"> NASADKA 1/4"DHEX 1/4" TMU81B.</t>
    </r>
    <r>
      <rPr>
        <sz val="10"/>
        <rFont val="Arial"/>
        <family val="2"/>
        <charset val="238"/>
      </rPr>
      <t xml:space="preserve">
 - nasadka płytka ze zintegrowanym przegubem,
 - rozmiar chwytu 1/4 cala,
 - część robocza 12-kąt wewnętrzny rozmiar 1/4 cala,
 - długość 1,25 cala
NSN: 5120013350981
P/N: TMU81B</t>
    </r>
  </si>
  <si>
    <r>
      <rPr>
        <b/>
        <sz val="10"/>
        <rFont val="Arial"/>
        <family val="2"/>
        <charset val="238"/>
      </rPr>
      <t>WKRĘTAK KRZYŻOWY SDDP63.</t>
    </r>
    <r>
      <rPr>
        <sz val="10"/>
        <rFont val="Arial"/>
        <family val="2"/>
        <charset val="238"/>
      </rPr>
      <t xml:space="preserve">
Długość całkowita - 11 inch;
Długość części roboczej - 6 inch;
Rękojeść wykonana z tworzywa sztucznego koloru czarnego. Typ Phillips Cross.
NSN:  5120013673799
P/N:  SDDP63</t>
    </r>
  </si>
  <si>
    <r>
      <rPr>
        <b/>
        <sz val="10"/>
        <rFont val="Arial"/>
        <family val="2"/>
        <charset val="238"/>
      </rPr>
      <t>WKRĘTAK TORQUE SET TS201P-8</t>
    </r>
    <r>
      <rPr>
        <sz val="10"/>
        <rFont val="Arial"/>
        <family val="2"/>
        <charset val="238"/>
      </rPr>
      <t xml:space="preserve">
Wkrętak TQ8X190 34-518.
Wkrętak do śrub z gniazdem typu Torq Set, rozmiar 8.
Wkrętak z plastikową rękojeścią i stalowym ostrzem.
Długość ostrza 190 mm.
NSN:  5120006749216
P/N: TS201P-8</t>
    </r>
  </si>
  <si>
    <r>
      <rPr>
        <b/>
        <sz val="10"/>
        <rFont val="Arial"/>
        <family val="2"/>
        <charset val="238"/>
      </rPr>
      <t>WKRĘTAK TORQUE SET TS201P-10</t>
    </r>
    <r>
      <rPr>
        <sz val="10"/>
        <rFont val="Arial"/>
        <family val="2"/>
        <charset val="238"/>
      </rPr>
      <t xml:space="preserve">
Wkrętak TQ10X102 34-519.
Wkrętak do śrub z gniazdem typu Torq Set.
Wkrętak z plastikową rękojeścią i stalowym ostrzem.
Długość ostrza 102 mm.
NSN: 5120006749215
P/N: TS201P-10</t>
    </r>
  </si>
  <si>
    <r>
      <rPr>
        <b/>
        <sz val="10"/>
        <rFont val="Arial"/>
        <family val="2"/>
        <charset val="238"/>
      </rPr>
      <t>GRZECHOTKA SQ3/8" F80.</t>
    </r>
    <r>
      <rPr>
        <sz val="10"/>
        <rFont val="Arial"/>
        <family val="2"/>
        <charset val="238"/>
      </rPr>
      <t xml:space="preserve">
Napęd kwadrat 3/8 cala.
NSN: 5120015614382
P/N: F80</t>
    </r>
  </si>
  <si>
    <r>
      <rPr>
        <b/>
        <sz val="10"/>
        <rFont val="Arial"/>
        <family val="2"/>
        <charset val="238"/>
      </rPr>
      <t>Klucz oczkowy z grzechotką 1320Z.</t>
    </r>
    <r>
      <rPr>
        <sz val="10"/>
        <rFont val="Arial"/>
        <family val="2"/>
        <charset val="238"/>
      </rPr>
      <t xml:space="preserve">
Rozmiar 0,438"x0,375", 12 punktowy.
Długość 6,156".
Materiał stal chromowana.
NSN:  5120013351328
P/N: 1320Z</t>
    </r>
  </si>
  <si>
    <r>
      <rPr>
        <b/>
        <sz val="10"/>
        <rFont val="Arial"/>
        <family val="2"/>
        <charset val="238"/>
      </rPr>
      <t>GRZECHOTKA SQ3/8" 265 FL936 SNAPON.</t>
    </r>
    <r>
      <rPr>
        <sz val="10"/>
        <rFont val="Arial"/>
        <family val="2"/>
        <charset val="238"/>
      </rPr>
      <t xml:space="preserve">
Grzechotka z trzpieniem kwadratowym 3/8 cala. długość 265 mm (10"1/2)
NSN:  5120014745185
P/N: FL936</t>
    </r>
  </si>
  <si>
    <r>
      <rPr>
        <b/>
        <sz val="10"/>
        <rFont val="Arial"/>
        <family val="2"/>
        <charset val="238"/>
      </rPr>
      <t>Wkręt 122-10935-3</t>
    </r>
    <r>
      <rPr>
        <sz val="10"/>
        <rFont val="Arial"/>
        <family val="2"/>
        <charset val="238"/>
      </rPr>
      <t xml:space="preserve">
- długość gwintu 0.120-0.130",
- długość wkrętu 0.445-0.455",
- średnica gwintu 0.112",
- materiał - stop stali,
- klasa gwintu - 2A.
NSN:  5305008329849
P/N: 122-10935-3</t>
    </r>
  </si>
  <si>
    <r>
      <rPr>
        <b/>
        <sz val="10"/>
        <rFont val="Arial"/>
        <family val="2"/>
        <charset val="238"/>
      </rPr>
      <t>FREZ STOŻKOWY AT420D-4-30</t>
    </r>
    <r>
      <rPr>
        <sz val="10"/>
        <rFont val="Arial"/>
        <family val="2"/>
        <charset val="238"/>
      </rPr>
      <t xml:space="preserve">
Służy do pogłębiania otworów w celu umieszczania w nich śrub bądź nitów płaskich.
Średnica frezu: 0,438 cala
Wykonany ze stali.
Kąt części roboczej frezu wynosi 100 stopni.
Czołowe prowadzenie o średnicy 0,128 cala.
Gwint zewnętrzny wymiary: 1/4-28 UNF
NSN: 5133013973081
P/N:  AT420D-4-30</t>
    </r>
  </si>
  <si>
    <r>
      <rPr>
        <b/>
        <sz val="10"/>
        <rFont val="Arial"/>
        <family val="2"/>
        <charset val="238"/>
      </rPr>
      <t>PISTOLET DO NITOWANIA AVC13</t>
    </r>
    <r>
      <rPr>
        <sz val="10"/>
        <rFont val="Arial"/>
        <family val="2"/>
        <charset val="238"/>
      </rPr>
      <t xml:space="preserve">
Pistolet służy do zaklepywania nitów. Długość: 7 1/2 cala.
Waga: 1,52 kg
Pistolet zawiera spreżynę powrotną.
NSN:  5130016140169
P/N: AVC13</t>
    </r>
  </si>
  <si>
    <r>
      <rPr>
        <b/>
        <sz val="10"/>
        <rFont val="Arial"/>
        <family val="2"/>
        <charset val="238"/>
      </rPr>
      <t>WKRĘTAK KRZYŻOWY TORQUE SET TS201P-2</t>
    </r>
    <r>
      <rPr>
        <sz val="10"/>
        <rFont val="Arial"/>
        <family val="2"/>
        <charset val="238"/>
      </rPr>
      <t xml:space="preserve">
Rozmiar - 2mm.
Typ końcówki roboczej- torque set.
Długość wkrętaka - 18cm
Długość trzonka - 8cm
Rękojeść plastykowa
NSN: 5120000339035
P/N: TS201P-2</t>
    </r>
  </si>
  <si>
    <r>
      <rPr>
        <b/>
        <sz val="10"/>
        <rFont val="Arial"/>
        <family val="2"/>
        <charset val="238"/>
      </rPr>
      <t>KLUCZ OCZKOWY 1/4X5/6" RBZ810</t>
    </r>
    <r>
      <rPr>
        <sz val="10"/>
        <rFont val="Arial"/>
        <family val="2"/>
        <charset val="238"/>
      </rPr>
      <t xml:space="preserve">
rozmiar: 1/4X5/6"
długość zewnętrzna 4,35 cala
szerokość zew. 0,45 cala
NSN:  5120015538602
P/N:  RBZ810</t>
    </r>
  </si>
  <si>
    <r>
      <rPr>
        <b/>
        <sz val="10"/>
        <rFont val="Arial"/>
        <family val="2"/>
        <charset val="238"/>
      </rPr>
      <t>KLUCZ NASTAWNY GAJ6A</t>
    </r>
    <r>
      <rPr>
        <sz val="10"/>
        <rFont val="Arial"/>
        <family val="2"/>
        <charset val="238"/>
      </rPr>
      <t xml:space="preserve">
KLUCZ NASTAWNY 6 cali
długość 6 cali
NSN:  5120014371722
P/N:  GAJ6A</t>
    </r>
  </si>
  <si>
    <r>
      <rPr>
        <b/>
        <sz val="10"/>
        <rFont val="Arial"/>
        <family val="2"/>
        <charset val="238"/>
      </rPr>
      <t>GRZECHOTKA 3/8" GF80</t>
    </r>
    <r>
      <rPr>
        <sz val="10"/>
        <rFont val="Arial"/>
        <family val="2"/>
        <charset val="238"/>
      </rPr>
      <t xml:space="preserve">
- napęd trzpień kwadratowy 3/8"
długość narzędzia 7,5 cala
NSN:  5120013350736
P/N:  GF80</t>
    </r>
  </si>
  <si>
    <r>
      <rPr>
        <b/>
        <sz val="10"/>
        <rFont val="Arial"/>
        <family val="2"/>
        <charset val="238"/>
      </rPr>
      <t>PRZEDŁUŻKA SQ1/4" 6" TMXK60.</t>
    </r>
    <r>
      <rPr>
        <sz val="10"/>
        <rFont val="Arial"/>
        <family val="2"/>
        <charset val="238"/>
      </rPr>
      <t xml:space="preserve">
Przedłużka klucza nasadowego z gniazdem i trzpieniem
kwadratowym 1/4 cala, długości 6 cali.
NSN: 5120013351072
P/N:  TMXK60</t>
    </r>
  </si>
  <si>
    <r>
      <rPr>
        <b/>
        <sz val="10"/>
        <rFont val="Arial"/>
        <family val="2"/>
        <charset val="238"/>
      </rPr>
      <t>Adapter do klucza dynamometrycznego FRDH141.</t>
    </r>
    <r>
      <rPr>
        <sz val="10"/>
        <rFont val="Arial"/>
        <family val="2"/>
        <charset val="238"/>
      </rPr>
      <t xml:space="preserve">
Zmienia zakres pracy klucza dynamometrycznego.
- pokrętło 3/8",
- rozmiar 7/16" 12-kąt,
- szerokość główki 11/32",
- grubość główki 0,655",
- odległość od osi obrotu 2".
NSN:  5120014297330
P/N:  FRDH141</t>
    </r>
  </si>
  <si>
    <r>
      <rPr>
        <b/>
        <sz val="10"/>
        <rFont val="Arial"/>
        <family val="2"/>
        <charset val="238"/>
      </rPr>
      <t>GRZECHOTKA SQ1/2" 380 SL936 SNAPON.</t>
    </r>
    <r>
      <rPr>
        <sz val="10"/>
        <rFont val="Arial"/>
        <family val="2"/>
        <charset val="238"/>
      </rPr>
      <t xml:space="preserve">
Grzechotka z trzpieniem kwadratowym 1/2 cala.
Długość 280 mm (15").
NSN: 5120013551902
P/N: SL936</t>
    </r>
  </si>
  <si>
    <r>
      <rPr>
        <b/>
        <sz val="10"/>
        <rFont val="Arial"/>
        <family val="2"/>
        <charset val="238"/>
      </rPr>
      <t>PRZEDŁUŻKA SQ1/2" SX20.</t>
    </r>
    <r>
      <rPr>
        <sz val="10"/>
        <rFont val="Arial"/>
        <family val="2"/>
        <charset val="238"/>
      </rPr>
      <t xml:space="preserve">
Przedłużka do kluczy nasadowych, obie końcówki kwadratowe,
o rozmiarze 1/2 cala, długość całkowita 20 cali, w całości wykonany ze stali.
NSN: 5120002408705
P/N: SX20  </t>
    </r>
  </si>
  <si>
    <r>
      <rPr>
        <b/>
        <sz val="10"/>
        <rFont val="Arial"/>
        <family val="2"/>
        <charset val="238"/>
      </rPr>
      <t>PRZEDŁUŻKA SQ1/4" GTMX60 SNAPON.</t>
    </r>
    <r>
      <rPr>
        <sz val="10"/>
        <rFont val="Arial"/>
        <family val="2"/>
        <charset val="238"/>
      </rPr>
      <t xml:space="preserve">
Przedłużka do kluczy nasadowych, obie końcówki kwadratowe, o rozmiarze 1/4 cala, długość całkowita 6 cali, w całości wykonana ze stali.
NSN: 5120013351078
P/N:  GTMX60</t>
    </r>
  </si>
  <si>
    <r>
      <rPr>
        <b/>
        <sz val="10"/>
        <rFont val="Arial"/>
        <family val="2"/>
        <charset val="238"/>
      </rPr>
      <t>WYBIJAK STALOWY 1/16" PPC402A.</t>
    </r>
    <r>
      <rPr>
        <sz val="10"/>
        <rFont val="Arial"/>
        <family val="2"/>
        <charset val="238"/>
      </rPr>
      <t xml:space="preserve">
- TRZONEK (UCHWYT) NARZĘDZIA SZEŚCIOKĄTNY,
- DŁUGOŚĆ CAŁKOWITA NARZĘDZIA - 3"; 762mm,
- ROZMIAR TRZONKA (UCHWYTU) - 281/1000"; 0,71mm,
- ROZMIAR CZĘŚCI ROBOCZEJ NARZĘDZIA - 31/500"; 0,16mm.
NSN: 5120013351435
P/N:  PPC402A</t>
    </r>
  </si>
  <si>
    <r>
      <rPr>
        <b/>
        <sz val="10"/>
        <rFont val="Arial"/>
        <family val="2"/>
        <charset val="238"/>
      </rPr>
      <t>RĘKOJEŚĆ DO KLUCZY SN15B.</t>
    </r>
    <r>
      <rPr>
        <sz val="10"/>
        <rFont val="Arial"/>
        <family val="2"/>
        <charset val="238"/>
      </rPr>
      <t xml:space="preserve">
HANDLE,SOCKET WRENCH
DŁUGOŚĆ: 15 CALI;
NAPĘD: KWADRAT;
NSN:  5120013350713
P/N:  SN15B</t>
    </r>
  </si>
  <si>
    <r>
      <rPr>
        <b/>
        <sz val="10"/>
        <rFont val="Arial"/>
        <family val="2"/>
        <charset val="238"/>
      </rPr>
      <t>WKRĘTAK KRZYŻOWY TORQUE SET TS201P-4.</t>
    </r>
    <r>
      <rPr>
        <sz val="10"/>
        <rFont val="Arial"/>
        <family val="2"/>
        <charset val="238"/>
      </rPr>
      <t xml:space="preserve">
Rozmiar - 4mm.
Typ końcówki roboczej- torque set.
Długość trzonka - 8cm.
Rękojeść plastykowa.
NSN: 5120007147400
P/N: TS201P-4</t>
    </r>
  </si>
  <si>
    <r>
      <rPr>
        <b/>
        <sz val="10"/>
        <rFont val="Arial"/>
        <family val="2"/>
        <charset val="238"/>
      </rPr>
      <t>WKRĘTAK PŁASKI 0,06X18.15/32" SDD412.</t>
    </r>
    <r>
      <rPr>
        <sz val="10"/>
        <rFont val="Arial"/>
        <family val="2"/>
        <charset val="238"/>
      </rPr>
      <t xml:space="preserve">
Wkrętak prosty z ostrzem i rękojeścią.
- grubość części roboczej 0,060 cala,
- średnica grota 15/16 cala,
- długość grota 18.15/32 cala.
NSN:  5120013673723
P/N: SDD412</t>
    </r>
  </si>
  <si>
    <r>
      <rPr>
        <b/>
        <sz val="10"/>
        <rFont val="Arial"/>
        <family val="2"/>
        <charset val="238"/>
      </rPr>
      <t>WKRĘTAK TORQUE SET TS201P-6 ZEPHYR</t>
    </r>
    <r>
      <rPr>
        <sz val="10"/>
        <rFont val="Arial"/>
        <family val="2"/>
        <charset val="238"/>
      </rPr>
      <t xml:space="preserve">
ITEM NAME: SCREWDRIVER,CROSS TIP
Wkrętak do śrub typu Torq Set z plastikową rękojeścią i stalowym ostrzem.
Długość ostrza: 4 INCH.
NSN: 5120006750867
P/N: TS201P-6</t>
    </r>
  </si>
  <si>
    <r>
      <rPr>
        <b/>
        <sz val="10"/>
        <rFont val="Arial"/>
        <family val="2"/>
        <charset val="238"/>
      </rPr>
      <t>GRZECHOTKA 1/4" GT72 SNAP-ON.</t>
    </r>
    <r>
      <rPr>
        <sz val="10"/>
        <rFont val="Arial"/>
        <family val="2"/>
        <charset val="238"/>
      </rPr>
      <t xml:space="preserve">
KLUCZ TYPU GRZECHOTKA ZE STALI OKSYDOWANEJ. DŁUGOŚĆ CAŁEGO NARZĘDZIA TO OKOŁO 11,5 cm. SZEROKOŚĆ POWIERZCHNI ROBOCZEJ (OBROTOWY TRZPIEŃ NA KTÓRY
NAKŁADA SIĘ NASADKI) 0,64 cm.
NSN: 5120013350762
P/N: GT72</t>
    </r>
  </si>
  <si>
    <r>
      <rPr>
        <b/>
        <sz val="10"/>
        <rFont val="Arial"/>
        <family val="2"/>
        <charset val="238"/>
      </rPr>
      <t>ZACISK ATI554M</t>
    </r>
    <r>
      <rPr>
        <sz val="10"/>
        <rFont val="Arial"/>
        <family val="2"/>
        <charset val="238"/>
      </rPr>
      <t xml:space="preserve">
Zacisk służący do zaciskania łączonych materiałów lub materiałów, na
których trzeba wykonać tą samą obróbkę mechaniczną unikając przesunięć powierzchni zaciśniętych materiałów względem siebie.
- średnica otworu/części roboczej zacisku 3/16 cala
NSN: 5120002423791
P/N:  ATI554M</t>
    </r>
  </si>
  <si>
    <r>
      <rPr>
        <b/>
        <sz val="10"/>
        <rFont val="Arial"/>
        <family val="2"/>
        <charset val="238"/>
      </rPr>
      <t>WKRĘTAK SDAB7A</t>
    </r>
    <r>
      <rPr>
        <sz val="10"/>
        <rFont val="Arial"/>
        <family val="2"/>
        <charset val="238"/>
      </rPr>
      <t xml:space="preserve">
ITEM NAME: KEY,SOCKET HEAD SCREW
Wkrętak rozmiar 7/64 cala, rączka plastikowa.
Długość wkrętaka 6 17/32 cala z ostrzem sześciokątnym o rozm. 7/64 cala i zaokrąglonym końcem (umożliwia pracę pod kątem).
NSN:  5120014288458
P/N:  SDAB7A</t>
    </r>
  </si>
  <si>
    <r>
      <rPr>
        <b/>
        <sz val="10"/>
        <rFont val="Arial"/>
        <family val="2"/>
        <charset val="238"/>
      </rPr>
      <t>LUSTERKO TELESKOPOWE TKSS01MIR</t>
    </r>
    <r>
      <rPr>
        <sz val="10"/>
        <rFont val="Arial"/>
        <family val="2"/>
        <charset val="238"/>
      </rPr>
      <t xml:space="preserve">
NSN: 5120015879843
P/N:  KSS01MIR</t>
    </r>
  </si>
  <si>
    <r>
      <rPr>
        <b/>
        <sz val="10"/>
        <rFont val="Arial"/>
        <family val="2"/>
        <charset val="238"/>
      </rPr>
      <t>SZCZYPCE-KOMBINERKI typu SNAP-ON HL138ACP</t>
    </r>
    <r>
      <rPr>
        <sz val="10"/>
        <rFont val="Arial"/>
        <family val="2"/>
        <charset val="238"/>
      </rPr>
      <t xml:space="preserve">
Szczypce-kombinerki uniwersalne 8", czerwony oplot rączek.
Parametry:
-dł. całkowita: 7 # 7/8 inch
-dł. rozwarcia szczęk: 1-1/16 inch
-waga 50g
-wykonanie - stal
NSN:  5120152191643
P/N:   HL138ACP</t>
    </r>
  </si>
  <si>
    <r>
      <rPr>
        <b/>
        <sz val="10"/>
        <rFont val="Arial"/>
        <family val="2"/>
        <charset val="238"/>
      </rPr>
      <t>KLUCZ DYNANOMETRYCZNY TE12A</t>
    </r>
    <r>
      <rPr>
        <sz val="10"/>
        <rFont val="Arial"/>
        <family val="2"/>
        <charset val="238"/>
      </rPr>
      <t xml:space="preserve">
Klucz przeznaczony do dokręcania połączeń gwintowych dokładnie określonym momentem.
zakres pracy- od 0 do 150 inch-pounds
długość 9.9" (25,15 cm)
rozmiar uchwytu na nasadki - 3/8'
-materiał wykonania stal
NSN: 5120002306380
P/N: TE12A</t>
    </r>
  </si>
  <si>
    <r>
      <rPr>
        <b/>
        <sz val="10"/>
        <rFont val="Arial"/>
        <family val="2"/>
        <charset val="238"/>
      </rPr>
      <t>KLUCZ DYNAMOMETRYCZNY SQ1/4" QD1R200 SNAPON.</t>
    </r>
    <r>
      <rPr>
        <sz val="10"/>
        <rFont val="Arial"/>
        <family val="2"/>
        <charset val="238"/>
      </rPr>
      <t xml:space="preserve">
- końcówka kwadratowa 1/4 cala,
- moment siły dokręcania 40-200 funt/cal,
NSN: 5120013390367
P/N: QD1R200</t>
    </r>
  </si>
  <si>
    <r>
      <rPr>
        <b/>
        <sz val="10"/>
        <rFont val="Arial"/>
        <family val="2"/>
        <charset val="238"/>
      </rPr>
      <t>ZESTAW WKRĘTAKÓW typu TORX T10-T40 D71T107S lub równoważny w zakresie parametrów użytkowych:</t>
    </r>
    <r>
      <rPr>
        <sz val="10"/>
        <rFont val="Arial"/>
        <family val="2"/>
        <charset val="238"/>
      </rPr>
      <t xml:space="preserve">
Zestaw składa się z 7 wkrętaków
o wymiarach:
- T10X80MM
- T15X80MM
- T20X100MM
- T25X100MM
- T27X100MM
- T30X125MM
- T40X150MM
Wkrętaki posiadają magnetyczne końcówki
oraz rączki antypoślizgowe.</t>
    </r>
  </si>
  <si>
    <r>
      <rPr>
        <b/>
        <sz val="10"/>
        <rFont val="Arial"/>
        <family val="2"/>
        <charset val="238"/>
      </rPr>
      <t>ZESTAW KLUCZY NASADOWYCH typu 23-020 PROXXON lub równoważny w zakresie parametrów użytkowych:</t>
    </r>
    <r>
      <rPr>
        <sz val="10"/>
        <rFont val="Arial"/>
        <family val="2"/>
        <charset val="238"/>
      </rPr>
      <t xml:space="preserve">
KLUCZE WYKONANE ZE STALI CHROMOWO-WANADOWEJ.
ZESTAW ZAWIERA:
- GRZECHOTKA 1/4 CALA;
- GRZECHOTKA 1/2 CALA;
- PRZEGUB CARDANA 1/4 CALA;
- PRZEDŁUŻKA 1/4 CALA 125MM;
- PRZEDŁUŻKA 1/2 CALA 125MM;
- NASADKI: 1/4 CALA: 6,7,8,9,10,11,12,13MM;
- NASADKI: 1/2 CALA: 14,15,16,17,18,19,22,24,27,30,32MM;
- NASADKI DO ŚWIEC: 16,21MM.</t>
    </r>
  </si>
  <si>
    <r>
      <rPr>
        <b/>
        <sz val="10"/>
        <rFont val="Arial"/>
        <family val="2"/>
        <charset val="238"/>
      </rPr>
      <t>Zestaw szczypiec do pierścieni typu Kingtony.</t>
    </r>
    <r>
      <rPr>
        <sz val="10"/>
        <rFont val="Arial"/>
        <family val="2"/>
        <charset val="238"/>
      </rPr>
      <t xml:space="preserve">
Zestaw 4 szczypiec do pierścieni zabezpieczejących:
- 68HB-07,
- 68HS-07,
- 68SS-07,
- 68SB-07.</t>
    </r>
  </si>
  <si>
    <r>
      <rPr>
        <b/>
        <sz val="10"/>
        <rFont val="Arial"/>
        <family val="2"/>
        <charset val="238"/>
      </rPr>
      <t>ZESTAW KLUCZY PŁASKO-OCZKOWYCH typu 1197 BGS.</t>
    </r>
    <r>
      <rPr>
        <sz val="10"/>
        <rFont val="Arial"/>
        <family val="2"/>
        <charset val="238"/>
      </rPr>
      <t xml:space="preserve">
Zestaw 13 kluczy w rozmiarach:
6, 7, 8, 9, 10, 11, 12, 13, 14, 17, 19, 22, 24 mm.
Klucze wykonane wg normy DIN 3113A.
Materiał stal chromo-wanadowa.</t>
    </r>
  </si>
  <si>
    <r>
      <rPr>
        <b/>
        <sz val="10"/>
        <rFont val="Arial"/>
        <family val="2"/>
        <charset val="238"/>
      </rPr>
      <t>ZESTAW NASADEK UDAROWYCH typu 720ME-C8 BETA lub równoważny w zakresie parametrów użytkowych:</t>
    </r>
    <r>
      <rPr>
        <sz val="10"/>
        <rFont val="Arial"/>
        <family val="2"/>
        <charset val="238"/>
      </rPr>
      <t xml:space="preserve">
Zestaw 8 z końcówką trzpieniową 6-kątną: 5,6,8,10,12,14,17,19 mm.
Zestaw w pudełku o wymiarach 270x120x45mm.
Waga 1710g.</t>
    </r>
  </si>
  <si>
    <r>
      <rPr>
        <b/>
        <sz val="10"/>
        <rFont val="Arial"/>
        <family val="2"/>
        <charset val="238"/>
      </rPr>
      <t>WKRĘTAK PŁASKI 1X5,5X100 typu BE-8150</t>
    </r>
    <r>
      <rPr>
        <sz val="10"/>
        <rFont val="Arial"/>
        <family val="2"/>
        <charset val="238"/>
      </rPr>
      <t xml:space="preserve">
Materiał części roboczej wykonany ze stali chromowej.
Rękojeść wykonana z antypoślizgowego tworzywa.
Stosowany w warsztatach obsługi naziemnej samolotu F-16.
Parametry:
Dł. całk.: 22cm.
Dł. części roboczej: 10cm
Typ: płaski
Grubość ostrza: 1
Szer. ostrza: 5,5</t>
    </r>
  </si>
  <si>
    <r>
      <rPr>
        <b/>
        <sz val="10"/>
        <rFont val="Arial"/>
        <family val="2"/>
        <charset val="238"/>
      </rPr>
      <t>WKRĘTAK PŁASKI 1,2X6,5X125 typu BE-8155</t>
    </r>
    <r>
      <rPr>
        <sz val="10"/>
        <rFont val="Arial"/>
        <family val="2"/>
        <charset val="238"/>
      </rPr>
      <t xml:space="preserve">
Materiał części roboczej wykonany ze stali chromowej.
Rękojeść wykonana z antypoślizgowego tworzywa.
Parametry:
Dł. całk.: 24cm.
Dł. części roboczej: 12cm
Typ: płaski
Grubość ostrza: 1,2
Szer. ostrza: 6,5</t>
    </r>
  </si>
  <si>
    <r>
      <rPr>
        <b/>
        <sz val="10"/>
        <rFont val="Arial"/>
        <family val="2"/>
        <charset val="238"/>
      </rPr>
      <t>PILNIK OBROTOWY KULISTY typu EXACT 72303.</t>
    </r>
    <r>
      <rPr>
        <sz val="10"/>
        <rFont val="Arial"/>
        <family val="2"/>
        <charset val="238"/>
      </rPr>
      <t xml:space="preserve">
Pilnik obrotowy kulisty, forma D. Wykonany z wysokowydajnych węglików spiekanych, uzębienie krzyżowe. Służy do gratowania, łamania krawędzi,
obróbki spoin i powierzchni.  Do wysokostopowych, nierdzewnych, kwasoodpornych i żaroodpornych stali, odlewów i tworzyw sztucznych.
Wymiary:
-Średnica robocza - 8 mm
-Długość robocza - 7 mm
-Długość całkowita - 47 mm
-Średnica trzpienia mocującego - 6 mm</t>
    </r>
  </si>
  <si>
    <r>
      <rPr>
        <b/>
        <sz val="10"/>
        <rFont val="Arial"/>
        <family val="2"/>
        <charset val="238"/>
      </rPr>
      <t>PILNIK OBROTOWY KULISTY typu EXACT 72302.</t>
    </r>
    <r>
      <rPr>
        <sz val="10"/>
        <rFont val="Arial"/>
        <family val="2"/>
        <charset val="238"/>
      </rPr>
      <t xml:space="preserve">
Pilnik obrotowy kulisty, forma D. Wykonany z wysokowydajnych węglików spiekanych, uzębienie krzyżowe. Służy do gratowania, łamania krawędzi,
obróbki spoin i powierzchni.  Do wysokostopowych, nierdzewnych, kwasoodpornych i żaroodpornych stali, odlewów i tworzyw sztucznych.
Wymiary:
-Średnica robocza 6 mm
-Długość robocza 5 mm
-Długość całkowita 56 mm
-Średnica trzpienia mocującego 6 mm</t>
    </r>
  </si>
  <si>
    <r>
      <rPr>
        <b/>
        <sz val="10"/>
        <rFont val="Arial"/>
        <family val="2"/>
        <charset val="238"/>
      </rPr>
      <t>PILNIK OBROTOWY KULISTY typu EXACT 72301.</t>
    </r>
    <r>
      <rPr>
        <sz val="10"/>
        <rFont val="Arial"/>
        <family val="2"/>
        <charset val="238"/>
      </rPr>
      <t xml:space="preserve">
Pilnik obrotowy kulisty, forma D. Wykonany z wysokowydajnych węglików spiekanych, uzębienie krzyżowe. Służy do gratowania, łamania krawędzi,
obróbki spoin i powierzchni.  Do wysokostopowych, nierdzewnych, kwasoodpornych i żaroodpornych stali, odlewów i tworzyw sztucznych.
Wymiary:
-Średnica robocza- 3 mm
-Długość robocza- 2,7 mm
-Długość całkowita- 38 mm
-Średnica trzpienia mocującego- 3 mm</t>
    </r>
  </si>
  <si>
    <r>
      <rPr>
        <b/>
        <sz val="10"/>
        <rFont val="Arial"/>
        <family val="2"/>
        <charset val="238"/>
      </rPr>
      <t>TRZPIEŃ WIERTARSKI typu CORMAK MK2/B16.</t>
    </r>
    <r>
      <rPr>
        <sz val="10"/>
        <rFont val="Arial"/>
        <family val="2"/>
        <charset val="238"/>
      </rPr>
      <t xml:space="preserve">
Trzpien stożkowy do uchwytów wiertarskich.
Typ mocowania: MK2/B16.</t>
    </r>
  </si>
  <si>
    <r>
      <rPr>
        <b/>
        <sz val="11"/>
        <color theme="1"/>
        <rFont val="Arial"/>
        <family val="2"/>
        <charset val="238"/>
      </rPr>
      <t>KLUCZ IMBUSOWY HEX TMAL2,5E2</t>
    </r>
    <r>
      <rPr>
        <sz val="11"/>
        <color theme="1"/>
        <rFont val="Arial"/>
        <family val="2"/>
        <charset val="238"/>
      </rPr>
      <t xml:space="preserve">
Klucz imbusowy sześciokątny prosty.
-długość: 5,9 cala
-średnica: 0,075 cala
Powierzchnia klucza stalowa</t>
    </r>
  </si>
  <si>
    <r>
      <rPr>
        <b/>
        <sz val="10"/>
        <rFont val="Arial"/>
        <family val="2"/>
        <charset val="238"/>
      </rPr>
      <t>GRZECHOTKA 1/2" typu GS80A/GS80</t>
    </r>
    <r>
      <rPr>
        <sz val="10"/>
        <rFont val="Arial"/>
        <family val="2"/>
        <charset val="238"/>
      </rPr>
      <t xml:space="preserve">
- napęd trzpień kwadratowy 1/2",
długość narzędzia 10,35 cala.
</t>
    </r>
  </si>
  <si>
    <r>
      <rPr>
        <b/>
        <sz val="10"/>
        <rFont val="Arial"/>
        <family val="2"/>
        <charset val="238"/>
      </rPr>
      <t>POKRĘTŁO PRZEGUBOWE typu SQ1/2" 375 4452-15FR KINGTONY.</t>
    </r>
    <r>
      <rPr>
        <sz val="10"/>
        <rFont val="Arial"/>
        <family val="2"/>
        <charset val="238"/>
      </rPr>
      <t xml:space="preserve">
Pokrętło łamane 1/2 cala. Pokrętło z obrotową głowicą, 180 stopni. Uchwyt moletowany. Długość pokrętła 375 mm. Materiał: CR-V1.</t>
    </r>
  </si>
  <si>
    <r>
      <rPr>
        <b/>
        <sz val="9"/>
        <rFont val="Arial"/>
        <family val="2"/>
        <charset val="238"/>
      </rPr>
      <t>ZEST.SZCZYPIEC typu KING TONY 9-42114GP 4SZT lub równoważny w zakresie parametrów użytkowych:</t>
    </r>
    <r>
      <rPr>
        <sz val="9"/>
        <rFont val="Arial"/>
        <family val="2"/>
        <charset val="238"/>
      </rPr>
      <t xml:space="preserve">
ZESTAW SZCZYPIEC DO PIERŚCIENI SEGERA SKŁADAJĄCY SIĘ Z 4 SZT. SZCZYPIEC.
68HS-07 SZCZYPCE DO PIERŚCIENI SEGERA WEWNĘTRZNE PROSTE 180MM - 1 SZT.
68HB-07 SZCZYPCE DO PIERŚCIENI SEGERA WEWNĘTRZNE WYGIĘTE 170MM - 1 SZT.
68SS-07 SZCZYPCE DO PIERŚCIENI SEGERA ZEWNĘTRZNE PROSTE 180MM - 1 SZT.
68SB-07 SZCZYPCE DO PIERŚCIENI SEGERA ZEWNĘTRZNE WYGIĘTE 170MM - 1 SZT.
</t>
    </r>
  </si>
  <si>
    <r>
      <rPr>
        <b/>
        <sz val="10"/>
        <rFont val="Arial"/>
        <family val="2"/>
        <charset val="238"/>
      </rPr>
      <t>Klucz imbusowy kulowy 1/8 cala</t>
    </r>
    <r>
      <rPr>
        <sz val="10"/>
        <rFont val="Arial"/>
        <family val="2"/>
        <charset val="238"/>
      </rPr>
      <t xml:space="preserve">
Należy do zestawu 13 PC  L-Shaped SAEBall Hex Wrench Set  p/n: BHS13A
Klucz imbusowy (ampulowy) trzpieniowy calowy z kulą czerniony Snapon 1/8 w kształcie litery L. Stosowany do wkrętów z gniazdem sześciokątnym Stosowanych w urządzeniach, maszynach oraz złączy elektrycznych. Wersja przedłużona z kulą do pracy pod kątem. System Hex-Plus zwiększa powierzchnię styku narzędzia z gniazdem.
-rozmiar 1/8"
-długośćć 9 cm
-dlugość ramienia 2cm
-wykonany ze stali wysokostopowej, czerniony
-waga 8 g</t>
    </r>
  </si>
  <si>
    <r>
      <rPr>
        <b/>
        <sz val="10"/>
        <rFont val="Arial"/>
        <family val="2"/>
        <charset val="238"/>
      </rPr>
      <t>ZESTAW KLUCZY typu KING TONY 9-10215MR lub równoważny w zakresie parametrów użytkowych:</t>
    </r>
    <r>
      <rPr>
        <sz val="10"/>
        <rFont val="Arial"/>
        <family val="2"/>
        <charset val="238"/>
      </rPr>
      <t xml:space="preserve">
Zestaw kluczy płasko oczkowych z grzechotką dwukierunkową z akcesoriami i wkład do wózka.
Wkład pasuje do wózków warsztatowych KING TONY.
W skład zestawu wchodzą klucze o rozmiarach:
8;9;10;11;12;13;14;15;16;17;19;22 oraz trzy uchwyty do nasadek, które umożliwiają zmianę odpowiednich kluczy z zestawu w proste grzechotki.</t>
    </r>
  </si>
  <si>
    <r>
      <rPr>
        <b/>
        <sz val="10"/>
        <rFont val="Arial"/>
        <family val="2"/>
        <charset val="238"/>
      </rPr>
      <t>ZESTAW NARZĘDZI typu KINGTONY 9-90220MR lub równoważny w zakresie parametrów użytkowych:</t>
    </r>
    <r>
      <rPr>
        <sz val="10"/>
        <rFont val="Arial"/>
        <family val="2"/>
        <charset val="238"/>
      </rPr>
      <t xml:space="preserve">
Zestaw wykonany z wysokiej jakości materiałów.
Dane techniczne zestawu:
-wkrętaki krzyżowe 1421: 1x80,2x100 mm
-wkrętaki krzyżowe 1428: 2x100 mm
-wkrętaki płaskie 1422: 4x100,5.5x125, 6.5x150, 8x175 mm
-wkrętak 1424: 2x100 mm
-nasadki 3023: T30, T40
-nasadki 3025: H3, H4, H5, H6, H8, H10, H12
-wymiary wkładu: 554x260 mm
-waga: 2,54 kg</t>
    </r>
  </si>
  <si>
    <r>
      <rPr>
        <b/>
        <sz val="10"/>
        <rFont val="Arial"/>
        <family val="2"/>
        <charset val="238"/>
      </rPr>
      <t>ZESTAW SZCZYPIEC typu KING TONY 9-40102GP lub równoważny w zakresie parametrów użytkowych:</t>
    </r>
    <r>
      <rPr>
        <sz val="10"/>
        <rFont val="Arial"/>
        <family val="2"/>
        <charset val="238"/>
      </rPr>
      <t xml:space="preserve">
Zestaw szczypiec nasadowych jest wyposażeniem skrzyni warsztatowej. Wykonane z wysokiej jakości materiałów. Obróbka cieplna spowodowała, że odznacza się odpornością na uszkodzenia mechaniczne oraz żywotnością. Zastosowanie: do szuflad skrzynek narzędziowych KING TONY.
Dane techniczne zestawu:
- długość szczypiec 6011-10R -225mm,
- zakres pracy - 48mm,
- długość szczypiec 6511-10A-253mm,
- zakres pracy # 50mm,
- wymiary wkładu: 163x263mm.</t>
    </r>
  </si>
  <si>
    <r>
      <rPr>
        <b/>
        <sz val="10"/>
        <rFont val="Arial"/>
        <family val="2"/>
        <charset val="238"/>
      </rPr>
      <t>IMADŁO ŚLUSARSKIE OBROTOWE 150MM typu PROLINE 25615 lub równoważny w zakresie parametrów użytkowych:</t>
    </r>
    <r>
      <rPr>
        <sz val="10"/>
        <rFont val="Arial"/>
        <family val="2"/>
        <charset val="238"/>
      </rPr>
      <t xml:space="preserve">
Imadło wykonane z wysokiej jakości stali z podwójnym prowadzeniem pryzmowym, obrotowe z dwiema blokadami, zakres obrotowy 360 stopni, szeroka i solidna przykręcana czterema śrubami podstawa. Imadło zapewnia możliwość uchwytu płaskiego oraz uchwytu rur. Posiada kowadło, wymienne hartowane szczęki z nacięciem krzyżowym.
Dane techniczne:
Szerokość szczęk 150mm
Rozstaw maksymalny szczęk 180mm
Moc ściskania szczęk 1500kg
Waga 16,5kg</t>
    </r>
  </si>
  <si>
    <r>
      <rPr>
        <b/>
        <sz val="10"/>
        <rFont val="Arial"/>
        <family val="2"/>
        <charset val="238"/>
      </rPr>
      <t>KLUCZ IMBUSOWY typu FACOM 83SH1/16</t>
    </r>
    <r>
      <rPr>
        <sz val="10"/>
        <rFont val="Arial"/>
        <family val="2"/>
        <charset val="238"/>
      </rPr>
      <t xml:space="preserve">
Rozmiar klucza 1/16 cala.</t>
    </r>
  </si>
  <si>
    <r>
      <rPr>
        <b/>
        <sz val="10"/>
        <rFont val="Arial"/>
        <family val="2"/>
        <charset val="238"/>
      </rPr>
      <t>SKRZYNIA NARZĘDZIOWA typu KING TONY 87411-6B lub równoważny w zakresie parametrów użytkowych:</t>
    </r>
    <r>
      <rPr>
        <sz val="10"/>
        <rFont val="Arial"/>
        <family val="2"/>
        <charset val="238"/>
      </rPr>
      <t xml:space="preserve">
Skrzynka posiada 6 szuflad oraz półkę w górnej części. Od spodu skrzynka zabezpieczona jest gumowymi podkładkami. Po bokach posiada uchwyty ułatwiające przenoszenie skrzynki. Szuflady łożyskowane, centralny
zamek. Wymiary całkowite: szer. 660 x gł. 307 x wys. 374 mm
Kolor czerwony.</t>
    </r>
  </si>
  <si>
    <r>
      <rPr>
        <b/>
        <sz val="10"/>
        <color theme="1"/>
        <rFont val="Arial"/>
        <family val="2"/>
        <charset val="238"/>
      </rPr>
      <t>ZACISK KROKODYL 600A CZERWONY KRO0412</t>
    </r>
    <r>
      <rPr>
        <sz val="10"/>
        <color theme="1"/>
        <rFont val="Arial"/>
        <family val="2"/>
        <charset val="238"/>
      </rPr>
      <t xml:space="preserve">
Zacisk krokodyl z rączkami izolowanymi o maksymalnym prądzie 600A idealnie nadające się do zmontowania kabli rozruchowych bazujących na przewodach typu LGY bądź ONS.
Materiał: stal powlekana cynkiem
Długość: 165mm
Maksymalne rozwarcie szczęk: 27mm &gt;ok.40mm
Rozstaw rękojeści: 115mm
Średnica Otworu na kabel: 14mm
Prąd maksymalny: 600A</t>
    </r>
  </si>
  <si>
    <r>
      <rPr>
        <b/>
        <sz val="10"/>
        <rFont val="Arial"/>
        <family val="2"/>
        <charset val="238"/>
      </rPr>
      <t>ZESTAW IMBUSÓW typu TORX 22309PR KINGTONY 9SZT.</t>
    </r>
    <r>
      <rPr>
        <sz val="10"/>
        <rFont val="Arial"/>
        <family val="2"/>
        <charset val="238"/>
      </rPr>
      <t xml:space="preserve">
Komplet 9-ciu imbusów TORX w kształcie litery L.
Każdy klucz posiada dwie końcówki TORX w jednakowym rozmiarze.
Zestaw zawiera rozmiary:
-T10,T15,T20,T25,T27,T30,T40,T45,T50.
Całość zapakowana w plastikowy uchwyt.</t>
    </r>
  </si>
  <si>
    <r>
      <rPr>
        <b/>
        <sz val="10"/>
        <rFont val="Arial"/>
        <family val="2"/>
        <charset val="238"/>
      </rPr>
      <t>ZESTAW KLUCZY PŁASKICH 6-32 10 SZTUK.</t>
    </r>
    <r>
      <rPr>
        <sz val="10"/>
        <rFont val="Arial"/>
        <family val="2"/>
        <charset val="238"/>
      </rPr>
      <t xml:space="preserve">
Zestaw 10 kluczy dwustronnych o rozmiarach:
6x7; 8x9; 10x11; 12x13; 14x15; 16x17; 18x19; 20x22;
24x27; 30x32 mm.</t>
    </r>
  </si>
  <si>
    <r>
      <rPr>
        <b/>
        <sz val="10"/>
        <rFont val="Arial"/>
        <family val="2"/>
        <charset val="238"/>
      </rPr>
      <t>WKŁAD LUSTRZANY lusterka typu PTM157 długość 50mm</t>
    </r>
    <r>
      <rPr>
        <sz val="10"/>
        <rFont val="Arial"/>
        <family val="2"/>
        <charset val="238"/>
      </rPr>
      <t xml:space="preserve">
Wymienny wkład lustrzany do teleskopowego uchwytu lusterka PTM157,
służące do podglądu części, elementów samolotu w trudno dostępnych
miejscach.Kształt prostokąta o zaokrąglonych bokach. Zaokrąglenie o
promieniu 12mm.
Długość szkiełka -50mm
Szerokość - 25mm
Grubość - 2,5mm</t>
    </r>
  </si>
  <si>
    <r>
      <rPr>
        <b/>
        <sz val="10"/>
        <rFont val="Arial"/>
        <family val="2"/>
        <charset val="238"/>
      </rPr>
      <t>SZKIEŁKO INSPEKCYJNE uchwytu typu GA294</t>
    </r>
    <r>
      <rPr>
        <sz val="10"/>
        <rFont val="Arial"/>
        <family val="2"/>
        <charset val="238"/>
      </rPr>
      <t xml:space="preserve">
Prostokątne wymienne szkiełko inspekcyjne do teleskopowego uchwytu
GA294, służące do podglądu części, elementów samolotu w trudno
dostępnych miejscach.
Długość - 88,56mm (3,480")
Szerokość - 52,71mm (2,076")
Grubość - 2,15mm (0,084")</t>
    </r>
  </si>
  <si>
    <r>
      <rPr>
        <b/>
        <sz val="10"/>
        <rFont val="Arial"/>
        <family val="2"/>
        <charset val="238"/>
      </rPr>
      <t>ZESTAW KLUCZY PŁASKO-OCZKOWYCH typu KING TONY 9-90138CR. Zestaw kluczy płaskich i oczkowych z wkładem do szuflady.</t>
    </r>
    <r>
      <rPr>
        <sz val="10"/>
        <rFont val="Arial"/>
        <family val="2"/>
        <charset val="238"/>
      </rPr>
      <t xml:space="preserve">
-Zakres rozmiarów kluczy płasko-oczkowych:
metryczne: 6-21 mm;
-Zakres kluczy płaskich:
metryczne: 8-19 mm;
calowe: 1/4"-7/8";
-Zakres kluczy oczkowych:
metryczne: 6-19 mm;
-Klucz otwart oczkowy: 10-17 mm.
-Klucz nastawny "francuz".</t>
    </r>
  </si>
  <si>
    <r>
      <rPr>
        <b/>
        <sz val="10"/>
        <rFont val="Arial"/>
        <family val="2"/>
        <charset val="238"/>
      </rPr>
      <t>WIERTŁO KOBALTOWE 27 135/2</t>
    </r>
    <r>
      <rPr>
        <sz val="10"/>
        <rFont val="Arial"/>
        <family val="2"/>
        <charset val="238"/>
      </rPr>
      <t xml:space="preserve">
służy do wiercenia w metalu.
Średnica wiertła: 0,1440 cala.
Długość wiertła: 1.1/4 cala.</t>
    </r>
  </si>
  <si>
    <r>
      <rPr>
        <b/>
        <sz val="10"/>
        <rFont val="Arial"/>
        <family val="2"/>
        <charset val="238"/>
      </rPr>
      <t>GWINTOWNIK 8-32 UNC H2</t>
    </r>
    <r>
      <rPr>
        <sz val="10"/>
        <rFont val="Arial"/>
        <family val="2"/>
        <charset val="238"/>
      </rPr>
      <t xml:space="preserve">
Materiał: Stal nierdzewna
Rozmiar gwintu: 0,136
Skok gwintu: 32
Klasa gwintu: UNC</t>
    </r>
  </si>
  <si>
    <r>
      <rPr>
        <b/>
        <sz val="10"/>
        <rFont val="Arial"/>
        <family val="2"/>
        <charset val="238"/>
      </rPr>
      <t>UCINACZKI BOCZNE 184CCP.</t>
    </r>
    <r>
      <rPr>
        <sz val="10"/>
        <rFont val="Arial"/>
        <family val="2"/>
        <charset val="238"/>
      </rPr>
      <t xml:space="preserve">
Ucinaczki do cięcia drutu, długość całkowita 4 1/4#.
Rękojeść z tworzywa sztucznego
NSN: 5110013674647
P/N: 184CCP</t>
    </r>
  </si>
  <si>
    <r>
      <rPr>
        <b/>
        <sz val="10"/>
        <rFont val="Arial"/>
        <family val="2"/>
        <charset val="238"/>
      </rPr>
      <t xml:space="preserve">Zestaw z nasadkami jest wyposażeniem skrzynki warsztatowej. Wykonany z wysokiej jakości materiałów. </t>
    </r>
    <r>
      <rPr>
        <sz val="10"/>
        <rFont val="Arial"/>
        <family val="2"/>
        <charset val="238"/>
      </rPr>
      <t>Dzięki obróbce cieplnej zmniejszona jest kruchość materiału, z którego zostały wykonane. Zastosowanie do skrzynek warsztatowych KING TONY.
DANE TECHNICZNE ZESTAWU:
- nasadki 2235M: 4,5,5.5,6,7,8,9,10,11,12,13mm
- nasadki 2235S: 5/32,3/16,7/32,1/4,9/32,5/16,11/32,3/8,7/16,1/2 cala
- nasadki 2335M: 4,4.5,5,5.5,6,7,8,9,10,11,12,12mm
- przedłużki 2221: 2,4 cale
- grzechotka: 1 cala
- wymiary wkładu: 163/263mm.</t>
    </r>
  </si>
  <si>
    <r>
      <rPr>
        <b/>
        <sz val="10"/>
        <rFont val="Arial"/>
        <family val="2"/>
        <charset val="238"/>
      </rPr>
      <t>SUWMIARKA 300mm typu HOLEX 412811300  lub równoważna w zakresie parametrów użytkowych:</t>
    </r>
    <r>
      <rPr>
        <sz val="10"/>
        <rFont val="Arial"/>
        <family val="2"/>
        <charset val="238"/>
      </rPr>
      <t xml:space="preserve">
 skala metryczna i calowa, rozdzielczość 0,01mm</t>
    </r>
  </si>
  <si>
    <r>
      <rPr>
        <b/>
        <sz val="10"/>
        <rFont val="Arial"/>
        <family val="2"/>
        <charset val="238"/>
      </rPr>
      <t>LINIJKA STALOWA 6in typu FFL52300006(5R)  lub równoważna w zakresie parametrów użytkowych:</t>
    </r>
    <r>
      <rPr>
        <sz val="10"/>
        <rFont val="Arial"/>
        <family val="2"/>
        <charset val="238"/>
      </rPr>
      <t xml:space="preserve">
linijka pomiarowa calowa.</t>
    </r>
  </si>
  <si>
    <r>
      <rPr>
        <b/>
        <sz val="10"/>
        <rFont val="Arial"/>
        <family val="2"/>
        <charset val="238"/>
      </rPr>
      <t>ZESTAW NARZĘDZIOWY typu FRS 5402-4</t>
    </r>
    <r>
      <rPr>
        <sz val="10"/>
        <rFont val="Arial"/>
        <family val="2"/>
        <charset val="238"/>
      </rPr>
      <t xml:space="preserve">
Zestaw narzędziowy do naprawy gwintów o rozmiarze 1-28 długość 0,375
cala zawiera:
- 36 insert o rozmiarach 12 szt. 1-28 długość 0,250 cala (1191-
4CN250), 12 szt. 1-28 długość 0,375 (1191-4CN375) cala, 12 szt. 1-28
długość 0,500 cala (1191-4CN500);
- wiertło 17/64
- gwintownik 4FPB
- wybijak 3/16
- narzędzie instalacyjne 2299-4
NSN: 5120016044901
P/N: FRS 5402-4</t>
    </r>
  </si>
  <si>
    <r>
      <rPr>
        <b/>
        <sz val="11"/>
        <color theme="1"/>
        <rFont val="Calibri"/>
        <family val="2"/>
        <charset val="238"/>
        <scheme val="minor"/>
      </rPr>
      <t xml:space="preserve"> MŁOTEK GUMOWY 500.</t>
    </r>
    <r>
      <rPr>
        <sz val="11"/>
        <color theme="1"/>
        <rFont val="Calibri"/>
        <family val="2"/>
        <charset val="238"/>
        <scheme val="minor"/>
      </rPr>
      <t xml:space="preserve">
 MŁOTEK Z TRZONKIEM DREWNIANYM O DŁUGOŚCI 340 MM. MASA OBUCHA 500 g. Wykonany z ciągliwo-twardej, pochłaniajacej energię i dobrze przenoszącej siłę mieszanki gumowej; trzonek prosty bukowy lub jesionowy; dwuobuchowy - obydwa obuchy płaskie.</t>
    </r>
  </si>
  <si>
    <r>
      <rPr>
        <b/>
        <sz val="10"/>
        <rFont val="Arial"/>
        <family val="2"/>
        <charset val="238"/>
      </rPr>
      <t>ZESTAW ZEGARMISTRZOWSKI 26 ELEMENTOWY.</t>
    </r>
    <r>
      <rPr>
        <sz val="10"/>
        <rFont val="Arial"/>
        <family val="2"/>
        <charset val="238"/>
      </rPr>
      <t xml:space="preserve">
Zestaw narzędzi miniaturowych do prac precyzyjnych. Część robocza
wykonana jest z hartowanej stali narzędziowej. Uchwyt z chromowanego
mosiądzu, zaopatrzony w obrotową końcówkę.
W skład kompletu wchodzą:
- wkrętaki zegarmistrzowskie - 6 szt.;
- bity różne - 10 szt.;
- nasadki 4, 6,8, 10mm - 4 szt.;
- przedłużka - 1 szt.;
- pokrętło z rękojeścią plastikową - 1 szt.;
- szczypce czołowe małe - 1 szt.;
- szczypce płaskie - 1 szt.;
- blaszka sprężynująca - 1 szt.
Opakowanie zestawu plastikowe.</t>
    </r>
  </si>
  <si>
    <t>zał. nr 1a do SWZ</t>
  </si>
  <si>
    <t>Dostawa do 31. Baza Lotnictwa Taktycznego, ul. Silniki 1, 61-325 Poznań</t>
  </si>
  <si>
    <t>Lp.</t>
  </si>
  <si>
    <t>Opis</t>
  </si>
  <si>
    <t>Jm.</t>
  </si>
  <si>
    <t>cena jednostkowa brutto</t>
  </si>
  <si>
    <t>Wartość brutto</t>
  </si>
  <si>
    <t>Producenta oraz Nazwa/ typ</t>
  </si>
  <si>
    <t xml:space="preserve">Piła ukośnica Bosch GCM 12 GDL Professional lub równoważna w zakresie parametrów
Zasilanie: Sieciowe 230V
Moc: min 2000W
Maksymalna prędkość obrotowa: 4000 obr./min
Średnica tarczy: 305 mm
Średnica otworu tarczy: 30 mm
Maksymalna szerokość cięcia 90°/45°: 312 / 220 mm
Maksymalna wysokość cięcia 90°/45°: 105 / 105 mm
Pochylenie piły: 45° (prawo/lewo)
Wydajność cięcia przy 0° - min. 104x341mm
Wydajność cięcia przy 45°(pod kątem): min. 104x240mm
Wydajność cięcia przy 45°(ukośnie): min. 51x341mm
System odpylający: Tak
Waga: min. 29,2 kg
</t>
  </si>
  <si>
    <t>kpl.</t>
  </si>
  <si>
    <t>Stół roboczy do ukośnicy GTA 3800  lub równoważny w zakresie parametrów:
uniwersalny stół roboczy umożliwiający obróbkę dłuższych elementów. Pasuje do prawie wszystkich ukośnic oraz pił uniwersalnych. Długość 1,578 mm Max obciążenie 250 kg. Waga 22 kg.
Długość stołu roboczego 1.578 mm
Ciężar z/bez osprzętu 22,3 / 18,9 kg
Długość stołu roboczego z elementem wydłużającym 3.877 mm
Wysokość stołu roboczego 824 mm
Obciążenie, maks. 250 kg
Waga min 22 kg</t>
  </si>
  <si>
    <t xml:space="preserve">SZLIFIERKA DO GIPSU GŁADZI 225mm Żyrafa GTR 550 Bosch lub równoważna w zakresie parametrów:
Przeznaczony do wydajnego szlifowania gipsu model GTR 550 Professional to godny zaufania partner umożliwiający wykonanie wszystkich wymagających prac podczas wykończania wnętrz. Szlifierka do gipsu typu „Żyrafa” posiada opatentowaną, wyjątkowo elastyczną głowicę UltraFlexible Head, która umożliwia łatwy przesuw elektronarzędzia po sufitach oraz ścianach i znacznie zmniejsza ryzyko uszkodzenia powierzchni. Dzięki funkcji wytwarzanego podciśnienia narzędzie jest „przysysane” do sufitu, przez co wydaje się lżejsze i zapewnia bardziej komfortową pracę. Ta sieciowa szlifierka do gipsu typu „Żyrafa” jest wyposażona w ergonomiczną rękojeść typu L, która zapewnia komfort i maksymalną wygodę pracy w każdej pozycji.
Moc nominalna: 550 W
Ø talerza szlifierskiego: 215 mm
Waga: 4,8 kg
Prędkość obrotowa bez obciążenia: 340 - 910 min-1
Średnica papieru ściernego: 225 mm
Stopień twardości talerza oporowego: miękki
Typ tarczy szlifierskiej: Talerz szlifierski + adapter ochronny
Walizka narzędziowa
1 zestaw talerzy miękkich (oporowy i ochronny), 215 mm 2 608 000 766
3 zaciski kablowe (dostępne osobno w 3-częściowym zestawie: nr katalogowy części zamiennej 1 619 PB6 088)
1 papier ścierny M480, Best for Wood + Paint, 180 (dostępne osobno w 25-częściowym zestawie: 2 608 900 711)
</t>
  </si>
  <si>
    <t>Szlifierka kątowa YATO YT-82097 lub równoważna w zakresie parametrów:
Szlifierka kątowa 850W 125mm 
Dane techniczne:
Moc [W] 850
Prędkość obrotowa [1/min] 12000
Średnica [mm] 125
Gwint wrzeciona M14
szlifierka kątowa
- klucz do mocowania tarczy ściernej
- osłona tarczy ściernej
- instrukcja obsługi</t>
  </si>
  <si>
    <t xml:space="preserve">Odkurzacz przemysłowy BOSCH Professional GAS 35 L AFC 06019C3200  lub równoważny w zakresie parametrów:
Typ filtra Tekstylny
Przeznaczenie Do użytku profesjonalnego
Dodatkowe gniazdo  Tak
Kategoria odpylania L
Otrząsacz  Tak
Praca bezworkowa  Tak
Bezprzewodowy  Nie
Waga [kg] min. 12
Waga z opakowaniem [kg] 19
Wyposażenie Chromowana rura 0.35m (3 szt.), Dysza do fug, Filtr płaski fałdowany, Wąż 5 m, średnica 35 mm, Worek na pył, Zestaw dysz podłogowych, Złączka kątowa
Załączona dokumentacja Instrukcja obsługi w języku polskim, Karta gwarancyjna
Długość przewodu [m] 10
Gwarancja 24 miesiące, Door To Door
Moc [W] min. 1200
Pojemność pojemnika/worka [l] 35
Zasilanie Sieciowe
Praca na mokro
 Tak
Ładowarka w zestawie  Nie
Przyłącze odsysania pyłu  Tak
Funkcje dodatkowe Automatyczny wyłącznik, Funkcja automatycznego oczyszczania filtra (AFC), Regulacja mocy ssania
</t>
  </si>
  <si>
    <t>szt.</t>
  </si>
  <si>
    <t>Wiertarko-wkrętarka z udarem akumulatorowa YATO YT-82797 lub równoważna  w zakresie parametrów.  
Dane techniczne:
Moc [W] 380
3 funkcje wkręcanie, wiercenie, wiercenie z udarem
2 biegowa przekładnia
Wskaźnik naładowania baterii
- dwa akumulatory LI-Ion 4Ah                                        - ładowarka    
- instrukcja obsługi</t>
  </si>
  <si>
    <t>Wiertarko-wkrętarka  akumulatorowa YATO YT-82782 lub równoważna  w zakresie parametrów.  
Dane techniczne:
Obroty 0-440/0-1650min-1
2 funkcje wkręcanie, wiercenie,
2 biegowa przekładnia
Wskaźnik naładowania baterii
- dwa akumulatory LI-Ion 2Ah                                        - ładowarka   
- instrukcja obsługi</t>
  </si>
  <si>
    <t>Smarownica towotnica nożna 6l + 4m wąż
Pojemność 6L
Ciśnienie 25MPa
Długość węża 4m
Wymiary  500 x 430 x 240mm
1 końcówka w zestawie
Waga: 10,5kg</t>
  </si>
  <si>
    <t>Metabo SBEV 1300-2 lub równoważna w zakresie parametrów. Wiertarka udarowa o mocy min. 1300w
Napięcie znamionowe: 230V.
Opakowanie: walizka, wykonana z twardego i odpornego na zarysowania tworzywa.
Moment obrotowy: min. 44 Nm.
Ilość biegów głównych narzędzia: min. 2.
Częstotliwość udaru: min. 58900 uderzeń/min.
Uchwyt wiertarski: tak.
Masa narzędzia: max. 3,0 kg.
Moc: min. 1300W.
Moc użyteczna narzędzia: min. 730W.
Pokrętło do regulacji liczby obrotów.
Dwubiegowa przekładnia napędu.
Biegi prawo/lewo.
Maksymalna prędkość obrotowa: min. 2700 obr/min.
Maksymalna prędkość wiercenia w betonie: min. 25 mm.
Maksymalna prędkość wiercenia w metalu: min. 15mm.
Maksymalna prędkość wiercenia w drewnie: min. 40 mm.
Długość przewodu: min. 4.0 m.</t>
  </si>
  <si>
    <t>TB-KP-G3 - Nakolanniki żelowe FANATIC lub równoiważne w zakresie parametrów:
Nakolanniki z mocowaniem na udzie to nowy punkt odniesienia dla ergonomii, komfortu i funkcjonalności nakolanników. Zapewnia najwyższą stabilizację przy jednoczesnym zachowaniu swobody ruchów. Zintegrowane mocowanie na udzie zapewnia idealne wyważenie. Specjalnie wyprofilowana dolna platforma zapewnia złagodzenie nacisku goleni i kolan. Ergonomiczna konstrukcja z pianki oraz żelowej wkładki zapewnia idealne dopasowanie do kształtu kolan i goleni.
Wydodny żel i konstrukcja z pianki
Ergonomiczne ukształtowanie obejmujące kolana, górną goleń i udo
Stabilność w połączeniu ze swobodą ruchów na bok
Wsparcie na udzie utrzymuje kolano ergonomicznie pośrodku nakolannika
Nakolannik nie obraca się na kolanie
Dolna platforma na wysokości łydki łagodzi nacisk na kości
Maksymalne rozłożenie nacisku poprawia całodzienny komfort
Wykonane z odpornego na ścieranie nylonu balistycznego 1680D
Wytrzymała powłoka podwójnie wtryskiwana z gumą antypoślizgową
Wytrzymałe, odporne na uszkodzenia tworzywo sztuczne
Specjalne wzmocnienia w newralgicznych miejscach
Połączenie elastyczne / EVA / klamry ud i paski łydek trzymają wygodnie nakolanniki na swoim miejscu bez odcinania krążenia</t>
  </si>
  <si>
    <t>Imadło maszynowe 150 mm GUDE nr.art. 38321 lub równoważne w zakresie parametrów. Imadło maszynowe z żeliwa, przeznaczone do montażu na stołach roboczych wiertarek stołowych/kolumnowych. Szczęki mocujące (stalowe z profilowanymi powierzchniami mocującymi), pryzmatyczne szczęki do pewnego mocowania elementów okrągłych. Gładko pracujące wrzeciono, duża dźwignia mocująca. Podłużne rowki mocujące o uniwersalnych wymiarach do łatwego montażu na wszystkich popularnych stołach wiertniczych.
 Dane techniczne:
 - szerokość szczęk: 150mm
 - rozpiętość: min. 125mm maks. 140mm
 - wymiary otworu: 175 x 185mm
 - wymiary całkowite( L x W x H): min. 405x210x80 maks. 410x220x90
 - waga netto/brutto: min. 6.46kg/6.68kg maks. 6,50kg/6,80kg</t>
  </si>
  <si>
    <t>Myjka wysokociśnieniowa Karcher K 7 Premium Smart Control Flex 1.317-360.0
NAJWAŻNIEJSZE PARAMETRY
Napięcie (V/Hz): 230 / 50
Ciśnienie (bar/MPa): 20 - maks. 180 / 2 - maks. 18
Wydajność tłoczenia (l/h): maks. 600
Wydajność powierzchniowa (m²/h): 60
Temperatura doprowadzanej wody (°C): maks. 60
Moc przyłącza (kW): 3
Kabel zasilający (m): 5
Kolor: żółty
Waga bez akcesoriów (kg): 17,8
Waga z opakowaniem (kg): 23
Wymiary (dł. x szer. x wys.) (mm): 459 x 330 x 669
Zakres dostawy
Pistolet wysokociśnieniowy: G 180 Q Smart Control
Lanca Multi Jet 3-w-1
Wąż wysokociśnieniowy: 10 m, PremiumFlex
Złączka 3/4"
Wyposażenie:
Zintegrowany bęben na wąż wysokociśnieniowy
Zintegrowana siatka na akcesoria
System szybkozłącza Quick Connect
Podawanie środka czyszczącego przez: System podawania środka czyszczącego Plug 'n' Clean
Uchwyt teleskopowy
Silnik chłodzony wodą
Zintegrowany filtr wody
Kompatybilne z Bluetooth</t>
  </si>
  <si>
    <t>Nitownica do nitów stalowych i aluminiowych 2.4/3.2/4.0/4.8 mm + Zestaw 400szt nitów aluminiowych.
Zestaw zawiera:
Nitownica do nitów stalowych i aluminiowych 2.4/3.2/4.0/4.8 mm 18-101-1 NEO TOOLS
Nity zrywalne aluminiowe, 400 sztuk 11-970 NEO TOOLS
Nitownica do nitów stalowych i aluminiowych o średnicy 2,4/3,2/4/4,8 mm.
Do profesjonalnego użytku w budownictwie i przemyśle.
Nitownica zrywa nity z twardych materiałów, jak stal nierdzewna.
Wygodne uchwyty z pierścieniem blokującym, ułatwiającym przechowywanie.
Nitownica NEO TOOLS jest łatwa w obsłudze, co czyni ją przydatną zarówno dla profesjonalistów, jak i majsterkowiczów.
Jej solidna konstrukcja gwarantuje trwałość i niezawodność podczas wykonywania prac.
Dodatkowo dołączony jest klucz płaski.
Zawartość organizera:
100 szt. nitów 2.4 mm
100 szt. nitów 3.2 mm
100 szt. nitów 4.0 mm
100 szt. nitów 4.8 mm</t>
  </si>
  <si>
    <t>Piła stołowa GTS 254 Professional lub równoważna w zakresie parametrów:
Moc nominalna 1 800 W
Ø tarczy pilarskiej 254 mm
Ustawienie nachylenia 45 ° L / 0 ° P
Wymiary stołu 555 x 555 mm
Napięcie 230 V
Prędkość obrotowa bez obciążenia* 4 300 obr./min
Ø otworu tarczy 30 mm
Waga* 24,4 kg
Wymiary narzędzia (szerokość x długość x wysokość)
690 x 620 x 1000 mm
Wysokość cięcia 90° 80 mm
Wysokość cięcia 45° 55 mm
Maks. wydajność cięcia po prawej stronie 545 mm</t>
  </si>
  <si>
    <t>Imadło wiertarskie 6545 135 Bison lub równoważne w zakresie parametrów:
Długość szczęk: 135 mm
Max długość imadła wraz z rączką: 570-650 mm
Max szerokość imadła: 210-240 mm
Max rozwarcie szczęk: 168-192 mm
Waga netto imadła: 13,5-15 kg</t>
  </si>
  <si>
    <t>Przecinarka ścierna do metalu PSA 400
maksymalna wysokość cięcia 120 mm
kąt cięcia 90o i 45o
średnica tarczy zbrojnej 400 mm
moc silnika 4 kW
obroty wrzeciona 3510 obr./min
obroty silnika 2860 obr./min
napięcie zasilania 3 x 400 V 50 Hz
Wymiary gabarytowe:
długość 770 mm
szerokość 420 mm
wysokość 1300 mm
ciężar 100 kg
Przeznaczona do cięcia stali, metali nieżelaznych i tworzyw sztucznych, przy zastosowaniu odpowiedniej tarczy
znajduje zastosowanie w zakładach przemysłowych, hurtowniach stali, na budowach oraz w punktach świadczących usługi ślusarskie
wyposażona w imadło szybkomocujące
solidna konstrukcja, prosta obsługa, funkcjonalność</t>
  </si>
  <si>
    <t>MIARA ZWIJANA TAŚMA JOBI 3M x 19MM
Dane:
Producent: JOBIprofi
Kod produktu: 13103
EAN: 5907745131035
Maksymalna długość: 3 m
Szerokość taśmy: 19 mm
Wyposażona w przycisk "STOP" oraz blokadę stałą taśmy
Automatyczne zwijana
Różna kolorystyka
Miara posiada II klasę dokładności
Pokryta teflonem - brak odprysków</t>
  </si>
  <si>
    <t>Śrubokręty SONEL - Zestaw wkrętaków wymiennych izolowanych 1000V FW w pokrowcu (50 sztuk) lub równoważne w zakresie parametrów
Specyfikacja:
• Uchwyt
• Bity płaskie:• 2.0x100  • 2.5x100  • 3.0x100 • 3.5x100  • 4.0x100  • 5.5x100 • 6.5x100
• Bity krzyżowe PH:• PH0x100  • PH1x100  • PH2x100
• Bity krzyżowe PZ:• PZ0x100  • PZ1x100  • PZ2x100
• Bity Torx:• T6x100  • T8x100  • T9x100 • T10x100  • T15x100  • T20x100  • T25x100  • T27x100 • T30x100
• Bity Hex:• H2.5x100  • H3.0x100  • H4.0x100  • H5.0x100  • H6.0x100
• Bity Robertson:• R1x100 • R2x100
• Bity Tri:• TRI1x100  • TRI2x100  • TRI3x100  • TRI4x100
• Bity Toro:• Toro4x100  • Toro6x100 • Toro8x100  • Toro10x100
• Bity Spline (XZN):
• M4x100 
• M5x100 
• M6x100
• Bity Spanner:
• U4x100  
• U6x100  
• U8x100 
• U10x100
• Bity klucze do szaf kwadrat 6 / kwadrat 8 / trójkąt 9 / dwuprętowy 5
• Próbnik napięcia 250V</t>
  </si>
  <si>
    <t>ŚCISK DŹWIGNIOWY 160 X 60 MM DO SZYNY
CHARAKTERYSTYKA:
Wytrzymała, stabilna, profilowana stalowa szyna;
Odkuwany matrycowo;
Ruchome szczęki oraz stopniowy mechanizm zatrzaskowy zapewniają idealne dopasowanie do obrabianego materiału;
Zatrzask blokujący, gwarantujący stabilne mocowanie do szyny lub innego materiału oraz zapewniający komfort pracy;
Szybka regulacja docisku;
Metalowa rękojeść;
Precyzyjna obsługa jedną ręką
Szerokość: 60 mm
Długość: 160 mm</t>
  </si>
  <si>
    <t>BOSCH FSN1100 PROFESSIONAL Listwa Szyna prowadząca do zagłębiarki pilarki marki Bosch Professional
Parametry techniczne:
Długość robocza 1100 mm
Szerokość robocza 145 mm
Numer katalogowy producenta 1600Z00006</t>
  </si>
  <si>
    <t>Imadło ślusarskie stałe typ 1240-125L szerokość 125 mm x rozwarcie 155 mm Bison kod: 321240160800
1240-125L - Imadło ślusarskie stałe z prowadzeniem pryzmowym, z zaciskiem ręcznym - Bison 
Opis imadła ślusarskiego 1240-125L firmy Bison:
Imadło stałe z prowadzeniem pryzmowym
Wysokiej jakości imadło o sztywnej konstrukcji żeliwnej, wysokiej wytrzymałości udarowej przeznaczonymi do bardzo ciężkich prac ślusarskich
Prowadnice pryzmowe korpusu umożliwiające precyzyjne prowadzenie szczęki ruchomej
Stalowe wkładki szczękowe, hartowane indukcyjnie i szlifowane
Nacięty molet gwarantuje pewne i bezpieczne mocowanie okrągłych detali
Śruba pociągowa zabezpieczona przed zanieczyszczeniami i wiórami
Nieruchomy korpus i ruchoma szczęka tylna
Materiał korpusu Żeliwo
Podstawa obrotowa z imadłem Nie
Szerokość szczęk (S) 125 mm
Rozwarcie max. (A) 155 mm
B 100 mm
C 129 mm
D 13 mm
E 20 mm
H 200 mm
L 354 mm
a 140 mm
h 71 mm
Max. siła mocująca [daN] 2.800 
Waga 18 kg</t>
  </si>
  <si>
    <t>Wskażnik napięcia P-5 lub równoważny w zakresie paramterów. Wskaźnik napięcia pozwala na wykonanie testu wyłączników RCD we w pełni kotrolowany sposób. Za pomocą przycików na obu sondach użytkownik obniża impendację wewnętrzną urządzenia, przez co możliwe jest bezpiecznie wyzwolenie wyłącznika. Ponadto naciśnięcie obu przycisków powoduje uruchomienie dodatkowego obciążenia w postaci silniczka wibracyjnego. Gdy sprawdzane jest napięcie, pozwala to na wyeliminowanie prądów błądzących, wpływających na wynik pomiaru. Obudowa urządzenia została zaprojektowana w taki sposób, aby umożliwić pracę w trudnych warunkach przemysłowych, gdzie wymagane jest stosowanie środków ochrony osobistej, m.in. rękawic elektroizolacyjnych. Jednocześnie ergonomiczny kształt pozwala na obsługę urządzenia za pomocą jednej ręki podczas badania napięcia w standartowych gniazdach elektrycznych. Wskażnik napięcia wyposażone są w zestaw końcówek pomiarowych. Ograniczają one dostęp do metalowego ostrza do 4mm, cozmniejsza ryzyko przypadkowego dotknięcia innego przewodnika podczas badań w wiązce przewodów. Dodatkowego nakręcane końcówki pozwalają na zwiększenie średnicy ostrz do 4mm. Jest to szczególnie istotne, gdy pomiary prowadzi się w gniazdach elektrycznych, gdzie użytkownik potrzebuje pewność, że zachowany jest kontakt między urządzeniem a przewodnikiem. Cały zestaw mieści się w specjalnym pojemniku, który w każdym momencie gwarantuje dostęp do końcówek. Dodatkowo pojemnik posiadawypustkę przydatną do otwierania zabezpieczeń w gniazdach brytyjskich.
 Dane techniczne:
 - automatyczny pomiar napięcia przmiennego i stałego do 1000V
 - wskazania optyczne za pomocą linijki diodowej oraz dodatkowo wyświetlenia LCD
 - wskazania dżwiękowe przy przekroczeniu napięć niebezpicznych 50V AC i 120V DC
 - testowanie zadziałania RCD za pomocą dodatkowego obciążenia
 - wskażnik ciągłości automatycznie po odłączeniu do obiektu
 - dwubiegunowy test kierunku wirowania faz
 - jednobiegunowe wskazanie obecności napięć powyżej 100V
 - pomiar rezystancji do 1999ῼ - możliwość  ztrzymania wyni9ku pomiarowego dzięki funkcji HOLD
 - wzmocniona dwukomponętowa obudowa zapobiegająca uszkodzeniom mechanicznym i upadkiem
 - wbudowana latarka i podświetlany wyświetlacz do pomiarów przy niedostatecznym oświetleniu
 - stopień szczelności na poziomie IP65 gwarantuje pyłoszczelność i ochronę przd zalaniem
 - bezpieczęństwo dzięki kategorii pomiarowej CAT IV 600V i CATIII 1000V</t>
  </si>
  <si>
    <t>CYFROWY MIERNIK CĘGOWY SONEL CMP-2000 - WMGBCMP2000
Zapewnia:
Pomiar prądu przemiennego (TRUE RMS) do 1500 A i stałego do 2000 A.
Pomiar początkowego prądu rozruchowego - funkcja INRUSH.
Pomiar napięcia stałego do 1000 V i przemiennego (TRUE RMS) do 750 V.
Pomiar rezystancji i test ciągłości połączeń:
- dźwiękowa sygnalizacja ciągłości obwodu (dla wartości mniejszej od 30 Ω).
Pomiar pojemności.
Pomiar temperatury (jednostki Fahrenheita i Celsjusza).
Pomiar częstotliwości.
Pomiar cyklu roboczego (wypełnienia).
Test diod.
Dodatkowo:
bezpieczne, izolowane szczęki pomiarowe,
automatyczny wybór zakresów pomiarowych,
funkcja „HOLD”, umożliwiająca zapamiętanie wyniku na wyświetlaczu,
podświetlany wyświetlacz LCD,
funkcja „DC ZERO” tryb pomiaru względnego dla prądu stałego - możliwość zerowania przyrządu w dowolnym momencie i powrotu do pomiaru w trybie bezwględnym,
zapamiętywanie wartości minimalnych i maksymalnych,
wskazanie przekroczenia zakresu,
auto wyłączanie po 30 minutach.
Bezpieczeństwo elektryczne:
kategoria pomiarowa: CAT IV 600 V wg PN-EN 61010 - 1,
stopień ochrony obudowy wg PE-EN 60529: IP20.
Pozostałe dane techniczne:
zasilanie miernika: bateria 9 V typ 6LR61,
wyświetlacz LCD (ciekłokrystaliczny), podświetlany, 4 cyfry (maks. wskazanie 6600), linijka 66 segmentów,
test ciągłości: próg 30 Ω,
test diody:
typowy prąd pomiarowy 0,8 mA
typowe napięcie obwodu otwartego 3,2 V DC,
wskazanie niskiego poziomu baterii: wyświetlony zostaje symbol baterii,
wskazanie przekroczenia zakresu: wyświetlony zostaje symbol ‘OL,’
czujnik temperatury: sonda termoelektryczna typu K,
impedancja wejścia: ok. 10 MΩ (V DC i V AC),
szerokość pasma AC: 50...500 Hz,
autowyłączanie po czasie: 30 minut,
wymiary: 281 x 108 x 53 mm,
waga: 570 g z baterią,
zgodność z wymaganiami norm: PN-EN 61010 - 1, PN-EN 61010 - 2 - 032.
Gwarancja: 24 miesiące
Nominalne warunki użytkowania:
możliwość otwarcia cęgów: przewód Ø 57 mm, szynoprzewód 70 x 18 mm,
temperatura pracy: 0...+50°C,
temperatura przechowywania: -20...+60°C,
wysokość robocza: maks. 2000 m.</t>
  </si>
  <si>
    <t>Miernik rezystancji uziemienia i rezystywności gruntu Sonel MRU-120HD. Pancerny miernik uziemień i rezystywności gruntu
Urządzenie charakteryzujące się szczególną odpornością na trudne warunki pracy. Nie boi się kurzu czy błota i znakomicie sprawdza się nawet w tych obszarach, gdzie występuje podwyższone ryzyko zachlapania.
Za pomocą miernika możliwe jest wykonywanie pomiarów rezystancji uziemień metodą 3-biegunową i 4-przewodową. Przyrząd pozwala także na wykonywanie pomiarów z użyciem dodatkowych cęgów (uziemienia wielokrotne – bez konieczności rozpinania złącz kontrolnych) i pomiary metodą dwucęgową. W niektórych przypadkach pomiar można wykonać bez konieczności korzystania z sond pomocniczych wbijanych do gruntu. Sonel MRU-120HD jest narzędziem przeznaczonym zwłaszcza do pomiarów uziemień w branży energetycznej. Zakres pomiarowy (pomiary zgodne z normą PN-EN 61557) od 0,30 Ω.
Innymi praktycznymi funkcjami urządzenia jest możliwość pomiaru rezystywności gruntu oraz pomiar ciągłości połączeń ochronnych i wyrównawczych. Metody pomiarowe
Metoda 3-biegunowa i 4-przewodowa – pomiar uziemień z sondami pomocniczymi
Metoda 3-biegunowa z cęgami – pomiar uziemień wielokrotnych
Metoda dwucęgowa – pomiar uziemień, gdy nie jest możliwe zastosowanie sond pomocniczych
Rezystywność gruntu – metoda Wennera
Rezystancja przewodów uziemiających i wyrównawczych prądem ≥200 mA z funkcją autozerowania – spełnia wymogi normy PN-EN 61557-4
Cechy dodatkowe
Niezrównana odporność na ciężkie warunki środowiskowe – obudowa walizkowa zapewnia ochronę przed wnikaniem pyłów i wody oraz zabezpiecza przed skutkami upadków
Pomiar rezystancji sond pomocniczych RS i RH
Pomiar napięć zakłócających
Pomiar w obecności napięć zakłócających pochodzących od sieci o częstotliwości 50 Hz i 60 Hz
Wybór napięcia pomiarowego (25 V i 50 V)
Automatyczne wyliczanie rezystywności gruntu w omometrach (Ωm) i omostopach (Ωft)
Pamięć 990 pomiarów (10 banków po 99 komórek)
Funkcja kalibracji cęgów
Zegar czasu rzeczywistego (RTC)
Transmisja danych do komputera
Wskazywanie stanu akumulatorów</t>
  </si>
  <si>
    <t>Wielofunkcyjny miernik parametrów instalacji elektrycznej Sonel MPI-506 lub równoważny w zakresie parametrów. Model miernika służacego do wykonywania precyzyjnych pomiarów parametrów instalacji elektrycznych. W niewielkich wymiarach miernik kryje bogactwo funkcji pomiarowych. Dodatkowym atutem tego urzadzenia jest wyjatkowo poręczna i ergonomiczna forma, która ułatwia przenoszenie oraz zwiększa komfort pracy. Za pomocą tego miernika możliwe jest wykonanie podstawowych pomiarów różnego rodzaju, w tym pomiaru paramętrów pętli zwarcia, rezystancji izolacji, pomiaru rezystancji połączeń ochronnych oraz wyrównawczych, a także badanie wyłączników różnicowo prądowych typu C oraz A.
 Cechy miernika:
 - pomiar parametrów pętli zwarcia
 - badanie wyłączników różnicowo prądowych typu AC, A.
 - pomiar rezystancji izolacji
 - pomiar rezystancji połączeń ochronnych i wyrównawczych
 - wskazanie kolejności faz
 - sprawdzenie poprawności podłączenia przewodu PE za pomocą elektrody dotykowej
 - pomiar napięcia (0...500V) i częstotliwości sieci
 - pamięć 990 wyników
 - bezprzewodowa transmisja danych do komputera
 - podświetlane przyciski</t>
  </si>
  <si>
    <t>RAZEM:</t>
  </si>
  <si>
    <t>Ilość zamówienia podstawowego</t>
  </si>
  <si>
    <r>
      <t xml:space="preserve">Wymaga się by Wykonawca w celu umożliwienia porównania parametrów oferowanych produktów z żądanymi przez Zamawiającego w Formularzu cenowym – zał. nr 1a do SWZ, wpisał:   </t>
    </r>
    <r>
      <rPr>
        <sz val="10"/>
        <rFont val="Arial"/>
        <family val="2"/>
        <charset val="238"/>
      </rPr>
      <t xml:space="preserve">w kolumnie nr 8 PRODUCENTA oraz  KOD/SYMBOL KATALOGOWY PRODUCENTA lub TYP lub MODEL (lub inne oznaczenie pozwalające zidentyfikować oferowany asortyment), </t>
    </r>
  </si>
  <si>
    <r>
      <t>FORMULARZ CENOWY ZADANIA NR 1</t>
    </r>
    <r>
      <rPr>
        <sz val="10"/>
        <rFont val="Arial"/>
        <family val="2"/>
        <charset val="238"/>
      </rPr>
      <t xml:space="preserve"> -  narzędzia dla Sekcji Infrastruktury</t>
    </r>
  </si>
  <si>
    <t>Ilość zamówienia opcjonalnego</t>
  </si>
  <si>
    <t>Przy wyliczaniu wartości brutto zadania należy brać pod uwagę tylko ilości zamówienia podstawowego.</t>
  </si>
  <si>
    <t>wartość brutto</t>
  </si>
  <si>
    <t xml:space="preserve">Frez do drewna prosty rowkujący 125x30x 8/6, CL010-0125-0004
Dane techniczne:
D-średnica zewnętrzna - 125 mm
d -średnica otworu - 30 mm
B - szerokość zęba - 8 mm
Ilość zębów – 6
Frez do drewna prosty przeznaczony do obróbki wpustów i wręgów
o przekroju prostokątnym oraz wąskich płaszczyzn. Frez z lutowaną
płytką z gatunkowego węglika spiekanego. Stosowany do frezowania
drewna twardego oraz materiałów drewnopochodnych na frezarkach
dolnowrzecionowych, formatyzerko-czopiarkach jedno i dwustronnych oraz
strugarkach wielostronnych z posuwem mechanicznym.
</t>
  </si>
  <si>
    <t>Frez do drewna prosty rowkujący 125x30x 4/6, CL010-0125-0002
Dane techniczne:
D-średnica zewnętrzna - 125 mm
d -średnica otworu - 30 mm
B - szerokość zęba - 4mm
Ilość zębów – 6
Frez do drewna prosty przeznaczony do obróbki wpustów i wręgów
o przekroju prostokątnym oraz wąskich płaszczyzn. Frez z lutowaną
płytką z gatunkowego węglika spiekanego. Stosowany do frezowania
drewna twardego oraz materiałów drewnopochodnych na frezarkach
dolnowrzecionowych, formatyzerko-czopiarkach jedno i dwustronnych oraz
strugarkach wielostronnych z posuwem mechanicznym.</t>
  </si>
  <si>
    <t>Frez do drewna prosty rowkujący 125x30x10/6, CL010-0125-0005
Dane techniczne:
D-średnica zewnętrzna - 125 mm
d -średnica otworu - 30 mm
B - szerokość zęba - 10 mm
Ilość zębów – 6
Frez do drewna prosty przeznaczony do obróbki wpustów i wręgów
o przekroju prostokątnym oraz wąskich płaszczyzn. Frez z lutowaną
płytką z gatunkowego węglika spiekanego. Stosowany do frezowania
drewna twardego oraz materiałów drewnopochodnych na frezarkach
dolnowrzecionowych, formatyzerko-czopiarkach jedno i dwustronnych oraz
strugarkach wielostronnych z posuwem mechanicznym.</t>
  </si>
  <si>
    <t>Nóż strugarski NCV1 (DS)
320x20x3 - 1 szt.
wykonany ze stali szybkotnącej
Zastosowanie:
Przeznaczone do wyrównywania powierzchni elementów
z drewna miękkiego i twardego na wyrówniarkach i grubościówkach
PARAMETRY NOŻA:
Długość: 320 mm
Szerokość: 20 mm
Grubość: 3,0 mm
Kąt ostrza: 40</t>
  </si>
  <si>
    <t xml:space="preserve">Akumulator 4,0Ah 18V do narzędzi DeWalt
Napięcie akumulatora [V] 18
Pojemność akumulatora [Ah] 4.0
Typ ogniwa Li-Ion
</t>
  </si>
  <si>
    <t xml:space="preserve">2 akumulatory GBA 18V 4.0Ah +  GAL 18V-40 Professional do narzędzi Bosch 18V
Napięcie akumulatora: 18,0 V
Waga akumulatora 1*: 0,619 kg
Napięcie ładowania akumulatora: 14,4 – 18 V
Prąd ładowania*: 4 A
Waga ładowarki*: 0,55 kg
Typ ogniw:  Li-Ion
</t>
  </si>
  <si>
    <t xml:space="preserve">Wąż do myjki wysokociśnieniowej z szybkozłączem do hydrauliki kuchennej na zewnątrz
Dane techniczne:
Typ: Wąż do myjki ciśnieniowej 1/4"
Materiał wykonania: stal
Tabela rozmiarów:
Długość: 15 m (49,2 stopy)
W skład pakietu wchodzą:
1 sztuka 15M wąż kanalizacyjny
Złącze 1 sztuka (żeńskie M22 na żeńskie M14 NPT)
1 sztuka spiczasta dysza kanalizacyjna
1 sztuka dysza kanalizacyjna do nosa
1 sztuka dysza kanalizacyjna sprężynowa
1 sztuka obrotowa dysza kanalizacyjna
1 sztuka wtyczka szybkiego odłączania 1/4"
1 sztuka wodoodporna taśma
</t>
  </si>
  <si>
    <t>WIERTŁO PUSZKOWE FREZ OTWORNICA DO ZAWIASÓW FI 35
Wymiary:
średnica frezu: 35 mm;
wysokość całkowita: 94 mm;
wysokość samego frezu (razem z wiertłem prowadzącym): 18,5 mm;
średnica uchwytu: 8 mm;
wysokość uchwytu: 25 mm;
średnica i wysokość środkowej część wiertła: fi 12 x 42 mm;</t>
  </si>
  <si>
    <t>WIERTŁA KRĘTE HSS Z MOCOWANIEM MORSE'A MK 2 OPTIMUM lub równoważne w zakresie parametrów:
Wiertła HSS z uchwytem Morse'a 9 szt.
Zestaw wierteł o podwyższonej żywotności. Budowa wiertła zapewnia bezproblemowe odprowadzanie urobku.
Dane techniczne:
Uchwyt:Morse'a
Ilość elementów: 9 szt.
Walizka w zestawie: Tak
Zawartość zestawu:
14,5 mm
16 mm
18 mm
20 mm
22 mm
24 mm
26 mm
28 mm
30 mm</t>
  </si>
  <si>
    <t>Pojemnik kuweta na narzędzia do magazynu 195x120x90mm, kolor dowolny</t>
  </si>
  <si>
    <t>Tarcza do cięcia płyty laminowanej. Średnica D - 300 mm; Średnica otworu d - 30 mm; Liczba zębów Z - 96;  Kąt natarcia - 5 stopni; Grubość korpusy piły P - 2,2mm;</t>
  </si>
  <si>
    <t>Tarcza do cięcia drewna. Średnica D - 300 mm; Średnica otworu d - 30 mm;  Liczba zębów Z - 28; Kąt natarcia - 15 stopni; Grubość korpusu piły P - 1,8 mm;</t>
  </si>
  <si>
    <t>Gwoździe do gwoździarki MILAWUKEE, 3,1x90mm 34 stopnie, łączone papierem, pierścieniowe,.Opakowanie 2000 szt.</t>
  </si>
  <si>
    <t>opak</t>
  </si>
  <si>
    <t>WIERTŁA DO METALU Z DODATKIEM KOBALTU /1-13/ 25 szt. Komplet 25 wierteł krętych w stalowej kasecie, wiertła HSS-G od 1 mm do 13 mm, Średnice po jednej sztuce: 1,0 - 1,5 - 2,0 - 2,5 - 3,0 - 3,5 - 4,0 - 4,5 - 5,0 - 5,5 - 6,0 - 6,5 - 7,0 - 7,5 - 8,0 - 8,5 - 9,0 - 9,5 - 10,0 - 10,5 - 11,0 - 11,5 - 12,0 - 12,5 - 13,0 mm. Gwarancja min. 12 miesięcy.</t>
  </si>
  <si>
    <t>Tarcza tnąca diamentowa
Cedima Beton Plus 500 lub równoważna w zakresie parametrów:
    średnica tarczy: 500 mm
    średnica otworu: 25,4 mm
    maksymalna liczba obrotów: 2450/min
    ilość segmentów: 34 szt
Zastosowanie:
Cięcie betonu, betonu zbrojonego, bloczków .betonowych, starego betonu, granitu, pol – bruku , cegły klinkierowej, twardego klinkieru, kamień naturalny i sztuczny. 
Cechy produktu:
12 mm segment spawany laserowo, charakteryzuje się wysoką wydajnością w swojej klasie i dużą sztywnością dysku.
 Tarcza dedykowana jest do cięcia na sucho i mokro w piłach stołowych, szlifierkach kątowych, przecinarkach ręcznych oraz jezdnych.</t>
  </si>
  <si>
    <t>Tarcza tnąca diamentowa 
Cedima Beton Plus 350 lub równoważny w zakresie parametrów:
Dane techniczne:
    średnica tarczy: 350 mm
    średnica otworu: 25,4 mm
    maksymalna liczba obrotów: 5500/min
    ilość segmentów: 24 szt
Zastosowanie:
Cięcie betonu, betonu zbrojonego, bloczków .betonowych, starego betonu, granitu, pol – bruku , cegły klinkierowej, twardego klinkieru, kamień naturalny i sztuczny. 
Cechy produktu:
12 mm segment spawany laserowo, charakteryzuje się wysoką wydajnością w swojej klasie i dużą sztywnością dysku.
 Tarcza dedykowana jest do cięcia na sucho i mokro w piłach stołowych, szlifierkach kątowych, przecinarkach ręcznych oraz jezdnych.</t>
  </si>
  <si>
    <t>Akumulator do narzędzi YATO Napięcie-18V, Pojemnośc akumulatora-4Ah, Typ: Li-Ion,</t>
  </si>
  <si>
    <t>Papier ścierny - krążki 215mm, gradacja 150 do szlifierki do gładzi</t>
  </si>
  <si>
    <t>Papier ścierny - krążki 215mm, gradacja 180 do szlifierki do gładzi</t>
  </si>
  <si>
    <t>Papier ścierny - krążki 215mm, gradacja 220 do szlifierki do gładzi</t>
  </si>
  <si>
    <t>Dostawa do SekcjI Obsługi Infrastruktury Zespołu Zabezpieczenia Śrem, ul. Sikorskiego 2, 63-100 Śrem</t>
  </si>
  <si>
    <t>szt..</t>
  </si>
  <si>
    <t>2.</t>
  </si>
  <si>
    <t>3.</t>
  </si>
  <si>
    <t>Waga elektroniczna warsztatowa/magazynowa z legalizacją CAS H580288 lub równoważna. Zakres ważenia do 5 kg z dokładnością do 1gW skład zestawu wchodzi waga, zasilacz, instrukcja obsługi. Wymagane: świadectwo kalibracji wagi na okrres udzielonej gwarancji (min. 24 miesiące)</t>
  </si>
  <si>
    <t>6.</t>
  </si>
  <si>
    <t>Imadło Ślusarkie Obrotowe 150, szerokość szczęk S-150, wraz z podstawą obrotową</t>
  </si>
  <si>
    <t xml:space="preserve">Imadło wiertarskie maszyniowe BMO 120 ze szczękami pryzmowymi, szerokość szczęk 120 mm, rozwarcie 110 mm, </t>
  </si>
  <si>
    <t>Wiertarka stołowa z posuwem automatycznym PAX WS32A lub równoważna w zakresie parametrów: 
Zakres prędkości obrotowych (obr./min): 280, 400, 675, 1140, 1875
Wysoka sztywność wrzeciona; Gwintowanie poprzez automatyczne załączanie lewych obrotów
Przełącznik lewych obrotów; Czytelny panel sterujący
Osłona wrzeciona typu U z wyłącznikiem krańcowym zgodna z CE
Stół roboczy podnoszony manualnie z możliwością obrotu o 360 ̊ i rowkami montażowymi
Osłona przekładni pasowej wyposażona w krańcowy wyłącznik bezpieczeństwa
Certyfikat CE
Max. średnica wiercenia w stali 45kg/mm2: 32mm; Max. średnica gwintowania w stali 45 kg/mm2: M24
Średnica kolumny mm 100; Skok wrzeciona mm 150
Odległość wrzeciono-kolumna mm 265; Max. odległość wrzeciono-stół mm 390; Max. odległość wrzeciono-baza mm 745
Mocowanie wrzeciona – MK3
Ilość prędkości obrotowych – 5; Rodzaj posuwu – automatyczny
Wymiary stołu mm 380×400; Wymiary bazy mm 645×470
Wysokość maszyny mm 1370
Moc silnika kW 1,5; Zasilanie V 400
Waga netto kg 230
Wymiary opakowania mm 900x500x1400
Prędkości obrotowe wrzeciona obr./min.:280, 400, 675, 1140, 1875
Moc silnika posuwu kW 0,12
Wyposażenie:
Regulowany uchwyt wiertarski z kluczykiem i mocowaniem na stożku Morse`a MK3
Klin do wybijania stożka</t>
  </si>
  <si>
    <t>Młot udarowy SDS Plus akumulatorowy 18V YATO YT-82770 lub równoważna w zakresie parametrów.
CECHY:
prędkość obrotowa: 0-1850 obr/min
częstotliwość udarów: 0-4800/min
energia udaru: 2J
napięcie: 18V
3 funkcje: wiercenie, wiercenie udarowe, podkuwanie
wysoka wydajność na jednym ładowaniu akumulatora (60 otworów w betonie pod standardowe kołki rozporowe 6 x 40 mm)
szybkomocujący uchwyt SDS-plus
wytrzymały korpus z poliamidu wzmocnionego włóknem szklanym
4-stopniowy wskaźnik naładowania baterii
zabezpieczenie przeciw przegrzaniu ogniw baterii
system 18 V – działanie na wspólnej baterii, pasującej do serii urządzeń
SPECYFIKACJA:
Napięcie robocze: [V]: 18 DC
Obroty (bieg jałowy) [min-1]: 0 -1850
Częstotliwość udaru [min-1]: 0 - 4800
Energia udaru [J]: 2
Poziom hałasu - ciśnienie akustyczne [dB]: 83,0 ± 3,0 / 91,0 ± 3,0
Poziom hałasu - mocą akustyczna [dB]: 94,0 ± 3,0 / 102,0 ± 3,0
Stopień ochrony: IPX0
Klasa izolacji: III
Poziom drgań [m/s²]: 16,9 ± 1,5 / 15,9 ± 1,5
Masa [kg]: 2,0
Uchwyt narzędziowy: SDS+
Maksymalna średnica wiercenia w drewnie [mm]: 40
Maksymalna średnica wiercenia w betonie [mm]: 18
Maksymalna średnica wiercenia w stali [mm]: 13
Rodzaj akumulatora: Li-Ion
Pojemność akumulatora: [Ah]: 3
Energia akumulatora [Wh]: 54
Ładowarka
Napięcie wejściowe [V~]: 100 - 240
Częstotliwość sieci [Hz]: 50 - 60
Moc znamionowa [W]: 50
Napięcie [V]: 21 DC
Prąd wyjściowy [A]: 1,5
Czas ładowania [h]: 1,5
ZESTAW ZAWIERA:
Młotowiertarka SDS-plus
Dłuto szpicak
Dłuto płaskie
3 x Wiertło SDS+ (8, 10, 12)
1 x Akumulator Li-Ion 18 V 3 Ah
Pierścień przeciwpyłowy
Ogranicznik głębokości
Szybka ładowarka (1,5 h dla baterii 3 Ah)
Walizka transportowa
Instrukcja obsługi w języku polskim</t>
  </si>
  <si>
    <t>Dalmierz Leica DISTO D5 - ZESTAW W WALIZCE lub równoważny w zakresie paramterów: kamera cyfrowa z 4-krotnym zoomem pozwala precyzyjnie wybierać cel bez względu na odległość i warunki oświetleniowe. Instrument ten dzięki nowoczesnym technologiom pomiarowym i wręcz pancernej obudowy (IP65) znoszącej upadki z 2 m jest przeznaczony do wykonywania praktycznie wszystkich pomiarów wewnątrz budynków i na zewnątrz. Do dyspozycji użytkownika są najczęściej wykorzystywane funkcje pomiarowe (np. powierzchnia, kubatura, pochylenia, powierzchnia trójkąta, tyczenie odcinków), także pomiary pośrednie z pochyłomierzem o zakresie 360°. Dalmierz dysponuje dużym zasięgiem pomiaru 200 m, a jego dokładność producent określa na 1 mm, co jest potwierdzone specjalnym certyfikatem dokładności. Precyzyjny wybór celu oddalonego nawet o kilkadziesiąt metrów - wbudowana kamera cyfrowa z 4-krotnym powiększeniem pełniąca rolę cyfrowego celownika pozwala precyzyjnie celować nawet do najmniejszych obiektów, nawet w intensywnym nasłonecznieniu
Możliwość pracy w deszczu i silnym zapyleniu - najwyższa wśród dalmierzy laserowych norma IP65 odporności na kurz i wodę oraz przetestowana odporność na upadki z wysokości do 2 m
Bez kartki i ołówka - dalmierz z portem Bluetooth 5.0 do bezprzewodowej transmisji danych do zewnętrznych nośników informacji (tablety i smartfony Apple, Android, Windows)
Nowe oprogramowanie do szkicowania - najnowsza aplikacja Leica Disto Plan do wykonywania cyfrowych szkiców z dodatkowo płatnymi funkcjami szybkiego pomiaru pomieszczeń Smart Room i pomiarów współrzędnościowych P2P
Do prac na zewnątrz i wewnątrz - duży zasięg 200 m do prac wewnątrz i na zewnątrz.
Pozwala wykonywać najdokładniejsze pomiary - najwyższa precyzja 1.0 mm potwierdzona certyfikatem dokładności ISO 16331-1
Nie dotykaj! - wywoływanie pomiaru gestem przed obiektywem podnosi dokładność pomiaru odległości
Zmierzysz nawet niedostępne odcinki - bogaty zestaw funkcji do pomiarów pośrednich dzięki wbudowanemu czujnikowi pochylenia (360°) do pomiaru kątów i odległości poziomych
Przyjemne pomiary nawet w silnym nasłonecznieniu - kolorowy ekran z podświetleniem, wyraźnymi ikonami i funkcją obrotu 
Zawsze poprawnie z narożników - rozkładana stopka odniesienia do pomiaru w narożnikach i od krawędzi z funkcją automatycznego rozpoznawania położenia
Rozwiążesz każde zadanie pomiarowe w terenie - rozbudowane funkcje pomiarowe i obliczeniowe (np. pomiar ciągły, pośredni pomiar długości, funkcja dodawania i odejmowania, Pitagoras, min/maks, timer, tyczenie)
Precyzja na największych dystansach - gwint 1/4" umożliwia wygodne mocowanie dalmierza na statywie fotograficznym. Kolor lasera	czerwony
Zasięg	0.05-200 m
Dokładność	1.0 mm
Funkcje pomiarowe	pomiar odległości, powierzchnia/powierzchnia ścian, powierzchnia trójkąta, objętość, dodawanie, odejmowanie, pomiar ciągły, min/maks, Pitagoras, funkcja trapezowa, tyczenie, timer, pamięć wyników z funkcją wyświetlania danych szczegółowych, transmisja Bluetooth
Odporność	IP65
Zasilanie	akumulator Li-Ion, 5000 pomiarów
Wymiary	144 x 60 x 24 mm
Masa	0.18 kg</t>
  </si>
  <si>
    <t>Taśma miernicza Power Winder Stanley 60m 34-775 lub równoważna w zakresie parametrów: Wysokiej jakości taśma miernicza o szerokości 12,7 mm, wzmocniona fiberglassowymi włóknami (40 szt wzdłużnie ułożonych włókien),
Specjalne bezbarwne pokrycie taśmy, dodatkowo zabezpieczające podziałkę przed ścieraniem,
Składana korba, przełożenie korby 3:1 przyśpieszające i ułatwiające zwijanie taśmy,
Stopa stabilizacyjna i ergonomiczna gumowa rękojeść,
Składany uchwyt oraz zerowy zaczep taśmy,
Solidna i trwała, otwarta obudowa z ABS-u. Dane techniczne:
Długość: 60m,
Szerokość: 12,7mm,
Klasa dokładności: II,
Podziałka co 1 mm.</t>
  </si>
  <si>
    <t>4.</t>
  </si>
  <si>
    <t>Bruzdownica Bosch GNF 65 A Professional,
Bezpieczne rozpoczęcie pracy dzięki ogranicznikowi prądu rozruchowego i łagodnemu rozruchowi silnika
Głębokość cięcia regulowana przy pomocy bezstopniowej skali. Moc nominalna
min. 2400 W
Prędkość obrotowa bez obciążenia*
5.200 min-1
Regulowana głębokość rowka
20 – 65 mm
Szerokość cięcia
3 mm – 4 cm
Średnica tarczy
230 mm
Moc wyjściowa*
1 670 W
Waga*
min. 8,4 kg</t>
  </si>
  <si>
    <t>5.</t>
  </si>
  <si>
    <t>Koło pomiarowe 10000 m do prac geodezyjnych i budowlanych. Przystosowane do pracy jednoosobowej.</t>
  </si>
  <si>
    <t xml:space="preserve">Festool zestaw do czyszczenia podłóg wąż i ssawki RS-BD D 36-Plus 577259 do odkurzacza Festool CTL 36 E AC.
Szeroka ssawka, dwie rolki bieżne oraz dwie wkładki szczotkowe sprawiają, że zestaw do czyszczenia idealnie sprawdza się w przypadku dużych powierzchni podłogowych.
Nr katalogowy 577259 
Zakres dostawy
•	rura uchwytowa wygięta, ze stali szlachetnej
•	ssawka do podłóg, D 36 BD 370
•	3-częściowa rura przedłużająca ze stali szlachetnej D 36 VR-M3x
•	ssawka do szczelin D 36 FD-300
•	gładki, antystatyczny wąż ssący D 36 x 3,5 m
•	Systainer SYS3 M 437
</t>
  </si>
  <si>
    <r>
      <t xml:space="preserve">Niniejszy dokument należy opatrzyć </t>
    </r>
    <r>
      <rPr>
        <b/>
        <sz val="10"/>
        <color rgb="FF0066CC"/>
        <rFont val="Arial"/>
        <family val="2"/>
        <charset val="238"/>
      </rPr>
      <t>kwalifikowanym</t>
    </r>
    <r>
      <rPr>
        <sz val="10"/>
        <color rgb="FF0066CC"/>
        <rFont val="Arial"/>
        <family val="2"/>
        <charset val="238"/>
      </rPr>
      <t xml:space="preserve"> podpisem elektronicznym. </t>
    </r>
  </si>
  <si>
    <r>
      <t>Uwaga</t>
    </r>
    <r>
      <rPr>
        <sz val="10"/>
        <color rgb="FF0066CC"/>
        <rFont val="Arial"/>
        <family val="2"/>
        <charset val="238"/>
      </rPr>
      <t>! Nanoszenie jakichkolwiek zmian w treści dokumentu po opatrzeniu w.w. podpisem może skutkować naruszeniem integralności podpisu, a w konsekwencji skutkować odrzuceniem oferty</t>
    </r>
  </si>
  <si>
    <r>
      <t>FORMULARZ CENOWY ZADANIA NR 2</t>
    </r>
    <r>
      <rPr>
        <sz val="10"/>
        <rFont val="Arial"/>
        <family val="2"/>
        <charset val="238"/>
      </rPr>
      <t xml:space="preserve"> -  narzędzia dla Sekcji Infrastruktury</t>
    </r>
  </si>
  <si>
    <r>
      <t xml:space="preserve">Wymaga się by Wykonawca w celu umożliwienia porównania parametrów oferowanych produktów z żądanymi przez Zamawiającego w Formularzu cenowym – zał. nr 1a do SWZ, wpisał:   </t>
    </r>
    <r>
      <rPr>
        <sz val="10"/>
        <rFont val="Arial"/>
        <family val="2"/>
        <charset val="238"/>
      </rPr>
      <t xml:space="preserve">w kolumnie nr 7 PRODUCENTA oraz  KOD/SYMBOL KATALOGOWY PRODUCENTA lub TYP lub MODEL (lub inne oznaczenie pozwalające zidentyfikować oferowany asortyment), </t>
    </r>
  </si>
  <si>
    <r>
      <t>FORMULARZ CENOWY ZADANIA NR 3</t>
    </r>
    <r>
      <rPr>
        <sz val="10"/>
        <rFont val="Arial"/>
        <family val="2"/>
        <charset val="238"/>
      </rPr>
      <t xml:space="preserve"> - narzędzia dla SOI Śrem</t>
    </r>
  </si>
  <si>
    <r>
      <t>Przecinarka do metalu PSA 400 PILEX lub równoważna , przeznaczona do cięcia staki, metali nieżelaznych i tworzw sztucznych przy zastosowaniu odpowiedniej tarczy, maksymalna wysokość cięcia 120 mm, kąt cięcia 90 i 45 stopni, wyposażona w imadło szybkomocujące,</t>
    </r>
    <r>
      <rPr>
        <b/>
        <sz val="10"/>
        <rFont val="Arial"/>
        <family val="2"/>
        <charset val="238"/>
      </rPr>
      <t xml:space="preserve"> w zestawie tarcza (po 1 szt) do cięcia stali, metali niżelaznych i tworzyw sztucznych</t>
    </r>
  </si>
  <si>
    <r>
      <t>Przedłurzacz budowlany, długość 30 m, przekrój kabla</t>
    </r>
    <r>
      <rPr>
        <b/>
        <sz val="10"/>
        <rFont val="Arial"/>
        <family val="2"/>
        <charset val="238"/>
      </rPr>
      <t xml:space="preserve"> 3x2,5</t>
    </r>
    <r>
      <rPr>
        <sz val="10"/>
        <rFont val="Arial"/>
        <family val="2"/>
        <charset val="238"/>
      </rPr>
      <t xml:space="preserve">, wyposażony w </t>
    </r>
    <r>
      <rPr>
        <b/>
        <sz val="10"/>
        <rFont val="Arial"/>
        <family val="2"/>
        <charset val="238"/>
      </rPr>
      <t>3 gniazda z klapkami oraz 1 wtyczkę</t>
    </r>
    <r>
      <rPr>
        <sz val="10"/>
        <rFont val="Arial"/>
        <family val="2"/>
        <charset val="238"/>
      </rPr>
      <t xml:space="preserve">, rodzaj gniazda </t>
    </r>
    <r>
      <rPr>
        <b/>
        <sz val="10"/>
        <rFont val="Arial"/>
        <family val="2"/>
        <charset val="238"/>
      </rPr>
      <t xml:space="preserve">3x16A 230V 2P+Z IP44- trójnik.                                                                   </t>
    </r>
    <r>
      <rPr>
        <sz val="10"/>
        <rFont val="Arial"/>
        <family val="2"/>
        <charset val="238"/>
      </rPr>
      <t xml:space="preserve"> Listwa trojnik rozgałęźnik, wykonana</t>
    </r>
    <r>
      <rPr>
        <b/>
        <sz val="10"/>
        <rFont val="Arial"/>
        <family val="2"/>
        <charset val="238"/>
      </rPr>
      <t xml:space="preserve"> z wytrzymałego tworzywa</t>
    </r>
    <r>
      <rPr>
        <sz val="10"/>
        <rFont val="Arial"/>
        <family val="2"/>
        <charset val="238"/>
      </rPr>
      <t xml:space="preserve">, </t>
    </r>
    <r>
      <rPr>
        <b/>
        <sz val="10"/>
        <rFont val="Arial"/>
        <family val="2"/>
        <charset val="238"/>
      </rPr>
      <t xml:space="preserve">odporna na niesprzyjające warunki atmosferyczne. </t>
    </r>
    <r>
      <rPr>
        <sz val="10"/>
        <rFont val="Arial"/>
        <family val="2"/>
        <charset val="238"/>
      </rPr>
      <t xml:space="preserve">Posiada </t>
    </r>
    <r>
      <rPr>
        <b/>
        <sz val="10"/>
        <rFont val="Arial"/>
        <family val="2"/>
        <charset val="238"/>
      </rPr>
      <t>uziemienie typu polskiego</t>
    </r>
    <r>
      <rPr>
        <sz val="10"/>
        <rFont val="Arial"/>
        <family val="2"/>
        <charset val="238"/>
      </rPr>
      <t xml:space="preserve">. Zapewnia </t>
    </r>
    <r>
      <rPr>
        <b/>
        <sz val="10"/>
        <rFont val="Arial"/>
        <family val="2"/>
        <charset val="238"/>
      </rPr>
      <t>szczelność IP 44</t>
    </r>
    <r>
      <rPr>
        <sz val="10"/>
        <rFont val="Arial"/>
        <family val="2"/>
        <charset val="238"/>
      </rPr>
      <t>, nawet podczas pracy. Wykonane z gumy gwarantuje długą żywotność wyrobu, uderzenioodporność, naftoodporność oraz olejoodporność.</t>
    </r>
  </si>
  <si>
    <r>
      <rPr>
        <b/>
        <sz val="10"/>
        <rFont val="Arial"/>
        <family val="2"/>
        <charset val="238"/>
      </rPr>
      <t>Drabina aluminiowa, składana</t>
    </r>
    <r>
      <rPr>
        <sz val="10"/>
        <rFont val="Arial"/>
        <family val="2"/>
        <charset val="238"/>
      </rPr>
      <t>. Wykonana z aluminium, wytrzymała i odporna na uszkodzenia.</t>
    </r>
    <r>
      <rPr>
        <b/>
        <sz val="10"/>
        <rFont val="Arial"/>
        <family val="2"/>
        <charset val="238"/>
      </rPr>
      <t xml:space="preserve"> Wyposażona w 7 stopni</t>
    </r>
    <r>
      <rPr>
        <sz val="10"/>
        <rFont val="Arial"/>
        <family val="2"/>
        <charset val="238"/>
      </rPr>
      <t xml:space="preserve">, które oferują maksymalny </t>
    </r>
    <r>
      <rPr>
        <b/>
        <sz val="10"/>
        <rFont val="Arial"/>
        <family val="2"/>
        <charset val="238"/>
      </rPr>
      <t>udźwig na poziomie 150 kg każdy</t>
    </r>
    <r>
      <rPr>
        <sz val="10"/>
        <rFont val="Arial"/>
        <family val="2"/>
        <charset val="238"/>
      </rPr>
      <t>. Powierzchnia poszczególnych stopni antypoślizgowa. Stopki wykonane z tworzywa sztucznego oraz wysoki pałąk.</t>
    </r>
  </si>
  <si>
    <r>
      <t>FORMULARZ CENOWY ZADANIA NR 4</t>
    </r>
    <r>
      <rPr>
        <sz val="10"/>
        <rFont val="Arial"/>
        <family val="2"/>
        <charset val="238"/>
      </rPr>
      <t xml:space="preserve"> - narzędzia dla Sekcji Infrastruktury 31. BLT</t>
    </r>
  </si>
  <si>
    <t>Kamera termowizyjna Sonel KT-256 Ekonomiczna, praktyczna i poręczna, stanowi potężne narzędzie w codziennej pracy. Kamera służy do podstawowej diagnostyki. Wyposażona jest w matrycę o rozdzielczości 256 x 192 pikseli, wspartą kamerą widzialną, laserowym wskaźnikiem oraz dodatkowymi funkcjonalnościami, toteż w pełni zabezpiecza potrzeby użytkownika w tym segmencie urządzeń. Cechy
zakres pomiarowy -20°C...550°C
szybki start
szybki pomiar temperatury
automatyczna sygnalizacja przekroczenia granicy alarmu
zapis zdjęć na karcie SD
wbudowana bateria Li-Ion pozwalająca na 16-godzinny czas pracy
interfejsy: USB typu C, slot SD
możliwość ustawienia na statyw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</si>
</sst>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_z_ł"/>
    <numFmt numFmtId="165" formatCode="#,##0.00\ &quot;zł&quot;"/>
  </numFmts>
  <fonts count="28" x14ac:knownFonts="1">
    <font>
      <sz val="11"/>
      <color theme="1"/>
      <name val="Calibri"/>
      <family val="2"/>
      <charset val="238"/>
      <scheme val="minor"/>
    </font>
    <font>
      <sz val="10"/>
      <name val="Arial"/>
      <family val="2"/>
      <charset val="238"/>
    </font>
    <font>
      <sz val="10"/>
      <name val="Arial"/>
      <family val="2"/>
      <charset val="238"/>
    </font>
    <font>
      <b/>
      <sz val="10"/>
      <name val="Arial"/>
      <family val="2"/>
      <charset val="238"/>
    </font>
    <font>
      <sz val="10"/>
      <color theme="1"/>
      <name val="Arial"/>
      <family val="2"/>
      <charset val="238"/>
    </font>
    <font>
      <b/>
      <sz val="10"/>
      <color theme="0" tint="-0.34998626667073579"/>
      <name val="Arial"/>
      <family val="2"/>
      <charset val="238"/>
    </font>
    <font>
      <b/>
      <sz val="10"/>
      <color theme="0"/>
      <name val="Arial"/>
      <family val="2"/>
      <charset val="238"/>
    </font>
    <font>
      <sz val="10"/>
      <color theme="0" tint="-0.34998626667073579"/>
      <name val="Arial"/>
      <family val="2"/>
      <charset val="238"/>
    </font>
    <font>
      <sz val="10"/>
      <color theme="0"/>
      <name val="Arial"/>
      <family val="2"/>
      <charset val="238"/>
    </font>
    <font>
      <b/>
      <sz val="11"/>
      <color theme="1"/>
      <name val="Calibri"/>
      <family val="2"/>
      <charset val="238"/>
      <scheme val="minor"/>
    </font>
    <font>
      <sz val="9"/>
      <name val="Arial"/>
      <family val="2"/>
      <charset val="238"/>
    </font>
    <font>
      <b/>
      <sz val="10"/>
      <name val="Arial"/>
      <family val="2"/>
      <charset val="238"/>
    </font>
    <font>
      <sz val="10"/>
      <color rgb="FF002060"/>
      <name val="Arial"/>
      <family val="2"/>
      <charset val="238"/>
    </font>
    <font>
      <sz val="11"/>
      <color theme="1"/>
      <name val="Arial"/>
      <family val="2"/>
      <charset val="238"/>
    </font>
    <font>
      <sz val="8"/>
      <name val="Arial"/>
      <family val="2"/>
      <charset val="238"/>
    </font>
    <font>
      <b/>
      <sz val="8"/>
      <name val="Arial"/>
      <family val="2"/>
      <charset val="238"/>
    </font>
    <font>
      <b/>
      <sz val="11"/>
      <color theme="1"/>
      <name val="Arial"/>
      <family val="2"/>
      <charset val="238"/>
    </font>
    <font>
      <b/>
      <sz val="9"/>
      <name val="Arial"/>
      <family val="2"/>
      <charset val="238"/>
    </font>
    <font>
      <b/>
      <sz val="10"/>
      <color theme="1"/>
      <name val="Arial"/>
      <family val="2"/>
      <charset val="238"/>
    </font>
    <font>
      <sz val="11"/>
      <color rgb="FF000000"/>
      <name val="Calibri"/>
      <family val="2"/>
      <charset val="238"/>
    </font>
    <font>
      <sz val="10"/>
      <name val="Arial CE"/>
      <charset val="238"/>
    </font>
    <font>
      <b/>
      <sz val="10"/>
      <color rgb="FF000000"/>
      <name val="Arial"/>
      <family val="2"/>
      <charset val="238"/>
    </font>
    <font>
      <sz val="10"/>
      <color rgb="FF000000"/>
      <name val="Arial"/>
      <family val="2"/>
      <charset val="238"/>
    </font>
    <font>
      <sz val="10"/>
      <color rgb="FF0070C0"/>
      <name val="Arial"/>
      <family val="2"/>
      <charset val="238"/>
    </font>
    <font>
      <b/>
      <sz val="10"/>
      <color rgb="FF0066CC"/>
      <name val="Arial"/>
      <family val="2"/>
      <charset val="238"/>
    </font>
    <font>
      <sz val="10"/>
      <color rgb="FF0066CC"/>
      <name val="Arial"/>
      <family val="2"/>
      <charset val="238"/>
    </font>
    <font>
      <b/>
      <sz val="10"/>
      <color rgb="FF0070C0"/>
      <name val="Arial"/>
      <family val="2"/>
      <charset val="238"/>
    </font>
    <font>
      <sz val="10"/>
      <color rgb="FF00B050"/>
      <name val="Arial"/>
      <family val="2"/>
      <charset val="238"/>
    </font>
  </fonts>
  <fills count="9">
    <fill>
      <patternFill patternType="none"/>
    </fill>
    <fill>
      <patternFill patternType="gray125"/>
    </fill>
    <fill>
      <patternFill patternType="solid">
        <fgColor theme="4" tint="0.59999389629810485"/>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rgb="FFEEEEEE"/>
      </patternFill>
    </fill>
    <fill>
      <patternFill patternType="solid">
        <fgColor rgb="FF9DC3E6"/>
        <bgColor rgb="FFBDD7EE"/>
      </patternFill>
    </fill>
    <fill>
      <patternFill patternType="solid">
        <fgColor rgb="FFBDD7EE"/>
        <bgColor rgb="FFD6DCE5"/>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19" fillId="0" borderId="0"/>
    <xf numFmtId="0" fontId="20" fillId="0" borderId="0"/>
  </cellStyleXfs>
  <cellXfs count="230">
    <xf numFmtId="0" fontId="0" fillId="0" borderId="0" xfId="0"/>
    <xf numFmtId="49" fontId="2" fillId="0" borderId="1" xfId="0" applyNumberFormat="1" applyFont="1" applyFill="1" applyBorder="1" applyAlignment="1">
      <alignment horizontal="left" vertical="center" wrapText="1"/>
    </xf>
    <xf numFmtId="0" fontId="2" fillId="0" borderId="4" xfId="1" applyFont="1" applyBorder="1" applyAlignment="1">
      <alignment horizontal="center" vertical="center"/>
    </xf>
    <xf numFmtId="2" fontId="2" fillId="5" borderId="4"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8" xfId="0" applyFont="1" applyBorder="1" applyAlignment="1">
      <alignment horizontal="center" vertical="center"/>
    </xf>
    <xf numFmtId="2" fontId="2" fillId="5" borderId="4" xfId="0" applyNumberFormat="1" applyFont="1" applyFill="1" applyBorder="1" applyAlignment="1">
      <alignment horizontal="center" vertical="center"/>
    </xf>
    <xf numFmtId="0" fontId="3" fillId="0" borderId="0" xfId="0" applyFont="1"/>
    <xf numFmtId="0" fontId="2" fillId="4" borderId="4" xfId="0" applyFont="1" applyFill="1" applyBorder="1" applyAlignment="1">
      <alignment horizontal="center" vertical="center"/>
    </xf>
    <xf numFmtId="0" fontId="2" fillId="0" borderId="4" xfId="0" applyFont="1" applyBorder="1" applyAlignment="1">
      <alignment horizontal="center" vertical="center"/>
    </xf>
    <xf numFmtId="2" fontId="3"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2" fillId="0" borderId="0" xfId="0" applyFont="1"/>
    <xf numFmtId="0" fontId="2" fillId="0" borderId="4" xfId="0" applyFont="1" applyFill="1" applyBorder="1" applyAlignment="1">
      <alignment horizontal="center" vertical="center"/>
    </xf>
    <xf numFmtId="2" fontId="2" fillId="0" borderId="3"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2" fillId="0" borderId="4" xfId="0" applyNumberFormat="1" applyFont="1" applyBorder="1" applyAlignment="1">
      <alignment horizontal="center" vertical="center"/>
    </xf>
    <xf numFmtId="2" fontId="3" fillId="0" borderId="4" xfId="0" applyNumberFormat="1" applyFont="1" applyBorder="1" applyAlignment="1">
      <alignment horizontal="center" vertical="center"/>
    </xf>
    <xf numFmtId="0" fontId="3" fillId="0" borderId="0" xfId="0" applyFont="1" applyFill="1"/>
    <xf numFmtId="0" fontId="4" fillId="0" borderId="4" xfId="0" applyFont="1" applyBorder="1" applyAlignment="1">
      <alignment horizontal="center" vertical="center"/>
    </xf>
    <xf numFmtId="2" fontId="3" fillId="4" borderId="4"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2" fillId="4" borderId="4"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0" fontId="3" fillId="0" borderId="2" xfId="0" applyNumberFormat="1" applyFont="1" applyFill="1" applyBorder="1" applyAlignment="1">
      <alignment horizontal="center" vertical="center" wrapText="1"/>
    </xf>
    <xf numFmtId="49" fontId="3" fillId="0" borderId="2" xfId="0" applyNumberFormat="1" applyFont="1" applyBorder="1" applyAlignment="1">
      <alignment horizontal="left" vertical="center"/>
    </xf>
    <xf numFmtId="49"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xf>
    <xf numFmtId="0" fontId="3" fillId="0" borderId="0" xfId="0" applyFont="1" applyAlignment="1">
      <alignment vertical="center"/>
    </xf>
    <xf numFmtId="4" fontId="3" fillId="0" borderId="0" xfId="0" applyNumberFormat="1" applyFont="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6" fillId="3" borderId="4" xfId="0" applyFont="1" applyFill="1" applyBorder="1" applyAlignment="1">
      <alignment horizontal="center" vertical="center"/>
    </xf>
    <xf numFmtId="0" fontId="3" fillId="0" borderId="0" xfId="0" applyFont="1" applyAlignment="1">
      <alignment horizontal="left"/>
    </xf>
    <xf numFmtId="0" fontId="2" fillId="0" borderId="8" xfId="0" applyFont="1" applyFill="1" applyBorder="1" applyAlignment="1">
      <alignment horizontal="center" vertical="center"/>
    </xf>
    <xf numFmtId="0" fontId="2" fillId="0" borderId="4" xfId="0" applyFont="1" applyFill="1" applyBorder="1" applyAlignment="1">
      <alignment vertical="top" wrapText="1"/>
    </xf>
    <xf numFmtId="164" fontId="2" fillId="0" borderId="4"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2" fontId="2" fillId="4" borderId="4" xfId="0" applyNumberFormat="1" applyFont="1" applyFill="1" applyBorder="1" applyAlignment="1">
      <alignment horizontal="center" vertical="center" wrapText="1"/>
    </xf>
    <xf numFmtId="0" fontId="2" fillId="4" borderId="8" xfId="0" applyFont="1" applyFill="1" applyBorder="1" applyAlignment="1">
      <alignment horizontal="center" vertical="center"/>
    </xf>
    <xf numFmtId="4" fontId="2" fillId="0" borderId="4" xfId="0" applyNumberFormat="1" applyFont="1" applyBorder="1" applyAlignment="1">
      <alignment horizontal="center" vertical="center"/>
    </xf>
    <xf numFmtId="4" fontId="3" fillId="4" borderId="4" xfId="0" applyNumberFormat="1" applyFont="1" applyFill="1" applyBorder="1" applyAlignment="1">
      <alignment horizontal="center" vertical="center"/>
    </xf>
    <xf numFmtId="4" fontId="2" fillId="5" borderId="4" xfId="0" applyNumberFormat="1" applyFont="1" applyFill="1" applyBorder="1" applyAlignment="1">
      <alignment horizontal="center" vertical="center"/>
    </xf>
    <xf numFmtId="4" fontId="2" fillId="0" borderId="4" xfId="0" applyNumberFormat="1" applyFont="1" applyFill="1" applyBorder="1" applyAlignment="1">
      <alignment horizontal="center" vertical="center"/>
    </xf>
    <xf numFmtId="0"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2" fontId="2" fillId="0" borderId="0" xfId="0" applyNumberFormat="1" applyFont="1" applyFill="1" applyAlignment="1">
      <alignment horizontal="center" vertical="center"/>
    </xf>
    <xf numFmtId="0" fontId="2" fillId="0" borderId="0" xfId="0" applyFont="1" applyFill="1"/>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2" fontId="2" fillId="2" borderId="4" xfId="0" applyNumberFormat="1" applyFont="1" applyFill="1" applyBorder="1" applyAlignment="1">
      <alignment horizontal="center" vertical="center"/>
    </xf>
    <xf numFmtId="0" fontId="2" fillId="0" borderId="0" xfId="0" applyFont="1" applyAlignment="1">
      <alignment vertical="center"/>
    </xf>
    <xf numFmtId="4" fontId="2" fillId="0" borderId="0" xfId="0" applyNumberFormat="1" applyFont="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8" fillId="3" borderId="4" xfId="0" applyFont="1" applyFill="1" applyBorder="1" applyAlignment="1">
      <alignment horizontal="center" vertical="center"/>
    </xf>
    <xf numFmtId="49" fontId="3" fillId="0" borderId="2" xfId="0" applyNumberFormat="1" applyFont="1" applyBorder="1" applyAlignment="1">
      <alignment horizontal="center" vertical="center"/>
    </xf>
    <xf numFmtId="49" fontId="2" fillId="0" borderId="5"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xf>
    <xf numFmtId="2" fontId="2" fillId="0" borderId="0" xfId="0" applyNumberFormat="1" applyFont="1" applyAlignment="1">
      <alignment horizontal="right" vertical="center"/>
    </xf>
    <xf numFmtId="4" fontId="3" fillId="0" borderId="4" xfId="0" applyNumberFormat="1" applyFont="1" applyFill="1" applyBorder="1" applyAlignment="1">
      <alignment horizontal="center" vertical="center"/>
    </xf>
    <xf numFmtId="0" fontId="2" fillId="0" borderId="0" xfId="0" applyFont="1" applyFill="1" applyAlignment="1">
      <alignment vertical="top" wrapText="1"/>
    </xf>
    <xf numFmtId="2" fontId="2" fillId="0" borderId="0" xfId="0" applyNumberFormat="1" applyFont="1" applyAlignment="1">
      <alignment horizontal="center" vertical="center"/>
    </xf>
    <xf numFmtId="2" fontId="3" fillId="0" borderId="0" xfId="0" applyNumberFormat="1" applyFont="1" applyAlignment="1">
      <alignment horizontal="center" vertical="center"/>
    </xf>
    <xf numFmtId="2" fontId="2" fillId="0" borderId="3" xfId="0" applyNumberFormat="1" applyFont="1" applyBorder="1" applyAlignment="1">
      <alignment horizontal="center" vertical="center" wrapText="1"/>
    </xf>
    <xf numFmtId="0" fontId="3" fillId="0" borderId="0" xfId="0" applyFont="1" applyFill="1" applyBorder="1"/>
    <xf numFmtId="0" fontId="3" fillId="0" borderId="3" xfId="0" applyFont="1" applyBorder="1" applyAlignment="1">
      <alignment horizontal="left" vertical="center"/>
    </xf>
    <xf numFmtId="0" fontId="3" fillId="0" borderId="3" xfId="0" applyNumberFormat="1" applyFont="1" applyFill="1" applyBorder="1" applyAlignment="1" applyProtection="1">
      <alignment horizontal="center" vertical="center" wrapText="1"/>
      <protection locked="0"/>
    </xf>
    <xf numFmtId="2" fontId="3" fillId="0" borderId="3" xfId="0" applyNumberFormat="1" applyFont="1" applyBorder="1" applyAlignment="1">
      <alignment horizontal="center" vertical="center" wrapText="1"/>
    </xf>
    <xf numFmtId="2" fontId="3" fillId="0" borderId="3" xfId="0" applyNumberFormat="1" applyFont="1" applyFill="1" applyBorder="1" applyAlignment="1">
      <alignment horizontal="center" vertical="center" wrapText="1"/>
    </xf>
    <xf numFmtId="49" fontId="3" fillId="0" borderId="9" xfId="0" applyNumberFormat="1" applyFont="1" applyFill="1" applyBorder="1" applyAlignment="1">
      <alignment horizontal="left" vertical="center" wrapText="1"/>
    </xf>
    <xf numFmtId="0" fontId="2" fillId="0" borderId="10" xfId="0" applyFont="1" applyFill="1" applyBorder="1" applyAlignment="1">
      <alignment horizontal="center" vertical="center"/>
    </xf>
    <xf numFmtId="0" fontId="2" fillId="4" borderId="3" xfId="0" applyFont="1" applyFill="1" applyBorder="1" applyAlignment="1">
      <alignment horizontal="center" vertical="center"/>
    </xf>
    <xf numFmtId="1" fontId="2" fillId="4" borderId="3" xfId="0" applyNumberFormat="1" applyFont="1" applyFill="1" applyBorder="1" applyAlignment="1">
      <alignment horizontal="center" vertical="center"/>
    </xf>
    <xf numFmtId="4" fontId="2" fillId="4" borderId="3" xfId="0" applyNumberFormat="1" applyFont="1" applyFill="1" applyBorder="1" applyAlignment="1">
      <alignment horizontal="center" vertical="center"/>
    </xf>
    <xf numFmtId="2" fontId="2" fillId="4" borderId="3" xfId="0" applyNumberFormat="1" applyFont="1" applyFill="1" applyBorder="1" applyAlignment="1">
      <alignment horizontal="center" vertical="center"/>
    </xf>
    <xf numFmtId="49" fontId="2" fillId="0" borderId="9" xfId="0" applyNumberFormat="1" applyFont="1" applyFill="1" applyBorder="1" applyAlignment="1">
      <alignment horizontal="left" vertical="center" wrapText="1"/>
    </xf>
    <xf numFmtId="0" fontId="4" fillId="0" borderId="0" xfId="0" applyFont="1" applyFill="1" applyAlignment="1">
      <alignment horizontal="center" vertical="center"/>
    </xf>
    <xf numFmtId="3" fontId="4" fillId="0" borderId="0" xfId="0" applyNumberFormat="1" applyFont="1" applyFill="1" applyAlignment="1">
      <alignment horizontal="center" vertical="center"/>
    </xf>
    <xf numFmtId="0" fontId="2" fillId="0" borderId="0" xfId="0" applyFont="1" applyFill="1" applyBorder="1"/>
    <xf numFmtId="3"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5" borderId="4" xfId="0" applyFont="1" applyFill="1" applyBorder="1" applyAlignment="1">
      <alignment horizontal="center" vertical="center"/>
    </xf>
    <xf numFmtId="0" fontId="0" fillId="0" borderId="4" xfId="0" applyFill="1" applyBorder="1" applyAlignment="1">
      <alignment horizontal="center" vertical="center"/>
    </xf>
    <xf numFmtId="3" fontId="0" fillId="0" borderId="4" xfId="0" applyNumberFormat="1" applyFill="1" applyBorder="1" applyAlignment="1">
      <alignment horizontal="center" vertical="center"/>
    </xf>
    <xf numFmtId="0" fontId="2" fillId="0" borderId="4" xfId="0" applyFont="1" applyFill="1" applyBorder="1" applyAlignment="1">
      <alignment wrapText="1"/>
    </xf>
    <xf numFmtId="0" fontId="2" fillId="0" borderId="4" xfId="0" applyFont="1" applyBorder="1" applyAlignment="1">
      <alignment wrapText="1"/>
    </xf>
    <xf numFmtId="0" fontId="2" fillId="0" borderId="4" xfId="0" applyFont="1" applyFill="1" applyBorder="1" applyAlignment="1">
      <alignment horizontal="left" vertical="top" wrapText="1"/>
    </xf>
    <xf numFmtId="0" fontId="2" fillId="0" borderId="4" xfId="0" applyFont="1" applyFill="1" applyBorder="1" applyAlignment="1">
      <alignment horizontal="left" wrapText="1"/>
    </xf>
    <xf numFmtId="0" fontId="0" fillId="0" borderId="4" xfId="0" applyFill="1" applyBorder="1" applyAlignment="1">
      <alignment horizontal="left" wrapText="1"/>
    </xf>
    <xf numFmtId="0" fontId="0" fillId="0" borderId="4" xfId="0" applyFill="1" applyBorder="1" applyAlignment="1">
      <alignment wrapText="1"/>
    </xf>
    <xf numFmtId="0" fontId="10" fillId="0" borderId="4" xfId="0" applyFont="1" applyFill="1" applyBorder="1" applyAlignment="1">
      <alignment wrapText="1"/>
    </xf>
    <xf numFmtId="0" fontId="2" fillId="5" borderId="8" xfId="0" applyFont="1" applyFill="1" applyBorder="1" applyAlignment="1">
      <alignment horizontal="center" vertical="center"/>
    </xf>
    <xf numFmtId="0" fontId="0" fillId="0" borderId="3" xfId="0" applyFill="1" applyBorder="1" applyAlignment="1">
      <alignment horizontal="center" vertical="center"/>
    </xf>
    <xf numFmtId="49" fontId="11" fillId="0" borderId="1" xfId="0" applyNumberFormat="1" applyFont="1" applyFill="1" applyBorder="1" applyAlignment="1">
      <alignment horizontal="left" vertical="center" wrapText="1"/>
    </xf>
    <xf numFmtId="3" fontId="12" fillId="0" borderId="4" xfId="0" applyNumberFormat="1" applyFont="1" applyFill="1" applyBorder="1" applyAlignment="1">
      <alignment horizontal="center" vertical="center"/>
    </xf>
    <xf numFmtId="2" fontId="1" fillId="0" borderId="4" xfId="0" applyNumberFormat="1" applyFont="1" applyBorder="1" applyAlignment="1">
      <alignment horizontal="center" vertical="center" wrapText="1"/>
    </xf>
    <xf numFmtId="2" fontId="1" fillId="0" borderId="4" xfId="0" applyNumberFormat="1" applyFont="1" applyFill="1" applyBorder="1" applyAlignment="1">
      <alignment horizontal="center" vertical="center" wrapText="1"/>
    </xf>
    <xf numFmtId="0" fontId="3" fillId="0" borderId="4" xfId="0" applyFont="1" applyFill="1" applyBorder="1" applyAlignment="1">
      <alignment wrapText="1"/>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NumberFormat="1" applyFont="1" applyFill="1" applyBorder="1" applyAlignment="1" applyProtection="1">
      <alignment horizontal="center" vertical="center" wrapText="1"/>
      <protection locked="0"/>
    </xf>
    <xf numFmtId="2" fontId="1" fillId="0" borderId="3" xfId="0" applyNumberFormat="1" applyFont="1" applyBorder="1" applyAlignment="1">
      <alignment horizontal="center" vertical="center" wrapText="1"/>
    </xf>
    <xf numFmtId="2" fontId="1" fillId="0" borderId="3" xfId="0" applyNumberFormat="1" applyFont="1" applyFill="1" applyBorder="1" applyAlignment="1">
      <alignment horizontal="center" vertical="center" wrapText="1"/>
    </xf>
    <xf numFmtId="49" fontId="1" fillId="0" borderId="9" xfId="0" applyNumberFormat="1" applyFont="1" applyFill="1" applyBorder="1" applyAlignment="1">
      <alignment horizontal="left" vertical="center" wrapText="1"/>
    </xf>
    <xf numFmtId="0" fontId="1" fillId="0" borderId="0" xfId="0" applyFont="1" applyFill="1" applyBorder="1"/>
    <xf numFmtId="0" fontId="1" fillId="0" borderId="3" xfId="0" applyFont="1" applyBorder="1" applyAlignment="1">
      <alignment horizontal="left" vertical="center"/>
    </xf>
    <xf numFmtId="0" fontId="3" fillId="0" borderId="4" xfId="0" applyFont="1" applyFill="1" applyBorder="1" applyAlignment="1">
      <alignment vertical="top"/>
    </xf>
    <xf numFmtId="0" fontId="1" fillId="0" borderId="3" xfId="0" applyFont="1" applyFill="1" applyBorder="1"/>
    <xf numFmtId="49" fontId="1" fillId="0" borderId="1" xfId="0" applyNumberFormat="1" applyFont="1" applyFill="1" applyBorder="1" applyAlignment="1">
      <alignment horizontal="left" vertical="center" wrapText="1"/>
    </xf>
    <xf numFmtId="0" fontId="0" fillId="0" borderId="4" xfId="0"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left" wrapText="1"/>
    </xf>
    <xf numFmtId="2" fontId="1" fillId="0" borderId="4" xfId="0" applyNumberFormat="1" applyFont="1" applyBorder="1" applyAlignment="1">
      <alignment horizontal="right" vertical="center"/>
    </xf>
    <xf numFmtId="0" fontId="1" fillId="0" borderId="4" xfId="0" applyNumberFormat="1" applyFont="1" applyFill="1" applyBorder="1" applyAlignment="1" applyProtection="1">
      <alignment horizontal="center" vertical="center" wrapText="1"/>
      <protection locked="0"/>
    </xf>
    <xf numFmtId="0" fontId="1" fillId="0" borderId="11" xfId="0" applyFont="1" applyFill="1" applyBorder="1" applyAlignment="1">
      <alignment horizontal="center" vertical="center"/>
    </xf>
    <xf numFmtId="0" fontId="1" fillId="0" borderId="4" xfId="0" applyFont="1" applyBorder="1" applyAlignment="1">
      <alignment horizontal="left" vertical="center"/>
    </xf>
    <xf numFmtId="49" fontId="1" fillId="0" borderId="4" xfId="0" applyNumberFormat="1" applyFont="1" applyFill="1" applyBorder="1" applyAlignment="1">
      <alignment horizontal="left" vertical="center" wrapText="1"/>
    </xf>
    <xf numFmtId="0" fontId="13" fillId="0" borderId="4" xfId="0" applyFont="1" applyFill="1" applyBorder="1" applyAlignment="1">
      <alignment wrapText="1"/>
    </xf>
    <xf numFmtId="0" fontId="4" fillId="0" borderId="4" xfId="0" applyFont="1" applyFill="1" applyBorder="1" applyAlignment="1">
      <alignment wrapText="1"/>
    </xf>
    <xf numFmtId="0" fontId="1" fillId="4" borderId="4" xfId="0" applyFont="1" applyFill="1" applyBorder="1" applyAlignment="1">
      <alignment horizontal="center" vertical="center"/>
    </xf>
    <xf numFmtId="0" fontId="14" fillId="0" borderId="0" xfId="0" applyFont="1" applyFill="1" applyAlignment="1">
      <alignment horizontal="left" vertical="top" wrapText="1"/>
    </xf>
    <xf numFmtId="49" fontId="1" fillId="0"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2" fontId="3" fillId="4" borderId="0" xfId="0" applyNumberFormat="1" applyFont="1" applyFill="1" applyBorder="1" applyAlignment="1">
      <alignment horizontal="center" vertical="center"/>
    </xf>
    <xf numFmtId="0" fontId="1" fillId="0" borderId="4" xfId="0" applyFont="1" applyBorder="1" applyAlignment="1">
      <alignment wrapText="1"/>
    </xf>
    <xf numFmtId="0" fontId="1" fillId="0" borderId="4" xfId="0" applyFont="1" applyFill="1" applyBorder="1" applyAlignment="1">
      <alignment vertical="top" wrapText="1"/>
    </xf>
    <xf numFmtId="0" fontId="1" fillId="0" borderId="4" xfId="0" applyFont="1" applyFill="1" applyBorder="1" applyAlignment="1">
      <alignment wrapText="1"/>
    </xf>
    <xf numFmtId="0" fontId="1" fillId="0" borderId="3" xfId="0" applyFont="1" applyFill="1" applyBorder="1" applyAlignment="1">
      <alignment wrapText="1"/>
    </xf>
    <xf numFmtId="0" fontId="16" fillId="0" borderId="4" xfId="0" applyFont="1" applyFill="1" applyBorder="1"/>
    <xf numFmtId="0" fontId="1" fillId="0" borderId="4" xfId="0" applyFont="1" applyBorder="1" applyAlignment="1">
      <alignment vertical="top" wrapText="1"/>
    </xf>
    <xf numFmtId="0" fontId="1" fillId="0" borderId="4" xfId="0" applyFont="1" applyBorder="1" applyAlignment="1">
      <alignment horizontal="left" vertical="top" wrapText="1"/>
    </xf>
    <xf numFmtId="0" fontId="21" fillId="7" borderId="4" xfId="2" applyFont="1" applyFill="1" applyBorder="1" applyAlignment="1" applyProtection="1">
      <alignment horizontal="center" vertical="center"/>
    </xf>
    <xf numFmtId="0" fontId="21" fillId="7" borderId="4" xfId="2" applyFont="1" applyFill="1" applyBorder="1" applyAlignment="1" applyProtection="1">
      <alignment horizontal="center" vertical="center" wrapText="1"/>
    </xf>
    <xf numFmtId="0" fontId="22" fillId="8" borderId="4" xfId="2" applyFont="1" applyFill="1" applyBorder="1" applyAlignment="1" applyProtection="1">
      <alignment horizontal="center" vertical="center"/>
    </xf>
    <xf numFmtId="0" fontId="1" fillId="0" borderId="4" xfId="1" applyFont="1" applyBorder="1" applyAlignment="1" applyProtection="1">
      <alignment vertical="top" wrapText="1"/>
    </xf>
    <xf numFmtId="0" fontId="21" fillId="0" borderId="0" xfId="2" applyFont="1" applyAlignment="1" applyProtection="1"/>
    <xf numFmtId="0" fontId="22" fillId="0" borderId="0" xfId="2" applyFont="1" applyAlignment="1" applyProtection="1">
      <alignment horizontal="center" vertical="center"/>
    </xf>
    <xf numFmtId="0" fontId="22" fillId="0" borderId="0" xfId="2" applyFont="1" applyAlignment="1" applyProtection="1">
      <alignment vertical="center"/>
    </xf>
    <xf numFmtId="2" fontId="22" fillId="0" borderId="0" xfId="2" applyNumberFormat="1" applyFont="1" applyAlignment="1" applyProtection="1">
      <alignment horizontal="center" vertical="center"/>
    </xf>
    <xf numFmtId="0" fontId="1" fillId="0" borderId="0" xfId="1" applyFont="1" applyAlignment="1" applyProtection="1">
      <alignment vertical="top" wrapText="1"/>
    </xf>
    <xf numFmtId="0" fontId="22" fillId="0" borderId="0" xfId="2" applyFont="1" applyAlignment="1" applyProtection="1"/>
    <xf numFmtId="0" fontId="3" fillId="6" borderId="0" xfId="3" applyFont="1" applyFill="1" applyBorder="1" applyAlignment="1" applyProtection="1">
      <alignment vertical="center" wrapText="1"/>
    </xf>
    <xf numFmtId="2" fontId="21" fillId="7" borderId="4" xfId="2" applyNumberFormat="1" applyFont="1" applyFill="1" applyBorder="1" applyAlignment="1" applyProtection="1">
      <alignment horizontal="center" vertical="center" wrapText="1"/>
    </xf>
    <xf numFmtId="0" fontId="3" fillId="0" borderId="4" xfId="2" applyFont="1" applyBorder="1" applyAlignment="1" applyProtection="1">
      <alignment horizontal="center" vertical="top"/>
    </xf>
    <xf numFmtId="0" fontId="1" fillId="0" borderId="4" xfId="2" applyFont="1" applyBorder="1" applyAlignment="1" applyProtection="1">
      <alignment vertical="top" wrapText="1"/>
    </xf>
    <xf numFmtId="0" fontId="1" fillId="0" borderId="4" xfId="2" applyFont="1" applyBorder="1" applyAlignment="1" applyProtection="1">
      <alignment horizontal="center" vertical="center"/>
    </xf>
    <xf numFmtId="165" fontId="1" fillId="0" borderId="4" xfId="2" applyNumberFormat="1" applyFont="1" applyBorder="1" applyAlignment="1" applyProtection="1">
      <alignment horizontal="center" vertical="center"/>
    </xf>
    <xf numFmtId="0" fontId="1" fillId="0" borderId="4" xfId="2" applyNumberFormat="1" applyFont="1" applyBorder="1" applyAlignment="1" applyProtection="1">
      <alignment horizontal="center" vertical="center"/>
    </xf>
    <xf numFmtId="0" fontId="22" fillId="0" borderId="4" xfId="2" applyFont="1" applyBorder="1" applyAlignment="1" applyProtection="1"/>
    <xf numFmtId="0" fontId="1" fillId="0" borderId="4" xfId="2" applyFont="1" applyBorder="1" applyAlignment="1" applyProtection="1">
      <alignment horizontal="left" vertical="top" wrapText="1"/>
    </xf>
    <xf numFmtId="0" fontId="1" fillId="6" borderId="4" xfId="2" applyFont="1" applyFill="1" applyBorder="1" applyAlignment="1" applyProtection="1">
      <alignment horizontal="left" vertical="top" wrapText="1"/>
    </xf>
    <xf numFmtId="165" fontId="21" fillId="0" borderId="4" xfId="2" applyNumberFormat="1" applyFont="1" applyBorder="1" applyAlignment="1" applyProtection="1"/>
    <xf numFmtId="0" fontId="22" fillId="0" borderId="4" xfId="2" applyFont="1" applyBorder="1" applyAlignment="1" applyProtection="1">
      <alignment vertical="center"/>
    </xf>
    <xf numFmtId="0" fontId="22" fillId="0" borderId="0" xfId="2" applyFont="1" applyAlignment="1" applyProtection="1">
      <alignment wrapText="1"/>
    </xf>
    <xf numFmtId="164" fontId="1" fillId="0" borderId="4" xfId="2" applyNumberFormat="1" applyFont="1" applyBorder="1" applyAlignment="1" applyProtection="1">
      <alignment horizontal="center" vertical="center"/>
    </xf>
    <xf numFmtId="0" fontId="1" fillId="0" borderId="13" xfId="2" applyNumberFormat="1" applyFont="1" applyBorder="1" applyAlignment="1" applyProtection="1">
      <alignment horizontal="center" vertical="center"/>
    </xf>
    <xf numFmtId="0" fontId="1" fillId="0" borderId="4" xfId="2" applyNumberFormat="1" applyFont="1" applyBorder="1" applyAlignment="1" applyProtection="1">
      <alignment horizontal="center" vertical="center" wrapText="1"/>
    </xf>
    <xf numFmtId="0" fontId="1" fillId="0" borderId="0" xfId="2" applyNumberFormat="1" applyFont="1" applyBorder="1" applyAlignment="1" applyProtection="1">
      <alignment horizontal="center" vertical="center"/>
    </xf>
    <xf numFmtId="164" fontId="21" fillId="0" borderId="4" xfId="2" applyNumberFormat="1" applyFont="1" applyBorder="1" applyAlignment="1" applyProtection="1"/>
    <xf numFmtId="2" fontId="27" fillId="0" borderId="0" xfId="2" applyNumberFormat="1" applyFont="1" applyAlignment="1" applyProtection="1">
      <alignment horizontal="center" vertical="center" wrapText="1"/>
    </xf>
    <xf numFmtId="0" fontId="21" fillId="0" borderId="12" xfId="2" applyFont="1" applyBorder="1" applyAlignment="1" applyProtection="1">
      <alignment vertical="center"/>
    </xf>
    <xf numFmtId="0" fontId="22" fillId="8" borderId="3" xfId="2" applyFont="1" applyFill="1" applyBorder="1" applyAlignment="1" applyProtection="1">
      <alignment horizontal="center" vertical="center"/>
    </xf>
    <xf numFmtId="0" fontId="22" fillId="8" borderId="4" xfId="2" applyNumberFormat="1" applyFont="1" applyFill="1" applyBorder="1" applyAlignment="1" applyProtection="1">
      <alignment horizontal="center" vertical="center"/>
    </xf>
    <xf numFmtId="0" fontId="3" fillId="0" borderId="4" xfId="2" applyFont="1" applyBorder="1" applyAlignment="1" applyProtection="1">
      <alignment horizontal="center" vertical="center"/>
    </xf>
    <xf numFmtId="0" fontId="1" fillId="0" borderId="14" xfId="2" applyFont="1" applyBorder="1" applyAlignment="1" applyProtection="1">
      <alignment horizontal="center" vertical="center"/>
    </xf>
    <xf numFmtId="0" fontId="22" fillId="0" borderId="4" xfId="2" applyFont="1" applyBorder="1" applyAlignment="1" applyProtection="1">
      <alignment horizontal="center" vertical="center"/>
    </xf>
    <xf numFmtId="0" fontId="22" fillId="0" borderId="0" xfId="2" applyFont="1" applyAlignment="1" applyProtection="1">
      <alignment horizontal="center"/>
    </xf>
    <xf numFmtId="0" fontId="1" fillId="0" borderId="4" xfId="0" applyFont="1" applyBorder="1" applyAlignment="1">
      <alignment horizontal="left" vertical="center" wrapText="1"/>
    </xf>
    <xf numFmtId="164" fontId="21" fillId="0" borderId="4" xfId="2" applyNumberFormat="1" applyFont="1" applyBorder="1" applyAlignment="1" applyProtection="1">
      <alignment vertical="center"/>
    </xf>
    <xf numFmtId="0" fontId="21" fillId="0" borderId="0" xfId="2" applyFont="1" applyAlignment="1" applyProtection="1">
      <alignment vertical="center"/>
    </xf>
    <xf numFmtId="0" fontId="22" fillId="0" borderId="0" xfId="2" applyFont="1" applyBorder="1" applyAlignment="1" applyProtection="1"/>
    <xf numFmtId="0" fontId="21" fillId="0" borderId="12" xfId="2" applyFont="1" applyBorder="1" applyAlignment="1" applyProtection="1"/>
    <xf numFmtId="2" fontId="1" fillId="0" borderId="4" xfId="2" applyNumberFormat="1" applyFont="1" applyBorder="1" applyAlignment="1" applyProtection="1">
      <alignment horizontal="center" vertical="center"/>
    </xf>
    <xf numFmtId="0" fontId="1" fillId="0" borderId="1" xfId="0" applyFont="1" applyBorder="1" applyAlignment="1">
      <alignment vertical="top" wrapText="1"/>
    </xf>
    <xf numFmtId="164" fontId="21" fillId="0" borderId="1" xfId="2" applyNumberFormat="1" applyFont="1" applyBorder="1" applyAlignment="1" applyProtection="1">
      <alignment vertical="center"/>
    </xf>
    <xf numFmtId="0" fontId="3" fillId="0" borderId="0" xfId="1" applyFont="1" applyBorder="1" applyAlignment="1" applyProtection="1">
      <alignment vertical="top" wrapText="1"/>
    </xf>
    <xf numFmtId="0" fontId="21" fillId="0" borderId="0" xfId="2" applyFont="1" applyAlignment="1" applyProtection="1">
      <alignment vertical="center" wrapText="1"/>
    </xf>
    <xf numFmtId="49" fontId="7" fillId="0" borderId="0" xfId="0" applyNumberFormat="1" applyFont="1" applyAlignment="1">
      <alignment horizontal="center" vertical="center"/>
    </xf>
    <xf numFmtId="0" fontId="3" fillId="0" borderId="0" xfId="0" applyFont="1" applyAlignment="1">
      <alignment horizontal="center" vertical="center" wrapText="1"/>
    </xf>
    <xf numFmtId="2" fontId="2" fillId="0" borderId="6"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0" xfId="0" applyNumberFormat="1" applyFont="1" applyAlignment="1">
      <alignment horizontal="center" vertical="center"/>
    </xf>
    <xf numFmtId="49" fontId="5" fillId="0" borderId="0" xfId="0" applyNumberFormat="1" applyFont="1" applyAlignment="1">
      <alignment horizontal="center" vertical="center"/>
    </xf>
    <xf numFmtId="2" fontId="3" fillId="0" borderId="6" xfId="0" applyNumberFormat="1" applyFont="1" applyBorder="1" applyAlignment="1">
      <alignment horizontal="center" vertical="center"/>
    </xf>
    <xf numFmtId="2" fontId="3" fillId="0" borderId="7" xfId="0" applyNumberFormat="1" applyFont="1" applyBorder="1" applyAlignment="1">
      <alignment horizontal="center" vertical="center"/>
    </xf>
    <xf numFmtId="2" fontId="3" fillId="0" borderId="0" xfId="0" applyNumberFormat="1" applyFont="1" applyAlignment="1">
      <alignment horizontal="center" vertical="center"/>
    </xf>
    <xf numFmtId="0" fontId="26" fillId="0" borderId="0" xfId="1" applyFont="1" applyBorder="1" applyAlignment="1" applyProtection="1">
      <alignment horizontal="left" vertical="center" wrapText="1"/>
    </xf>
    <xf numFmtId="0" fontId="3" fillId="0" borderId="11" xfId="1" applyFont="1" applyBorder="1" applyAlignment="1" applyProtection="1">
      <alignment horizontal="center" vertical="top" wrapText="1"/>
    </xf>
    <xf numFmtId="0" fontId="3" fillId="0" borderId="0" xfId="1" applyFont="1" applyBorder="1" applyAlignment="1" applyProtection="1">
      <alignment horizontal="center" vertical="top" wrapText="1"/>
    </xf>
    <xf numFmtId="0" fontId="21" fillId="0" borderId="11" xfId="2" applyFont="1" applyBorder="1" applyAlignment="1" applyProtection="1">
      <alignment horizontal="center" vertical="center" wrapText="1"/>
    </xf>
    <xf numFmtId="0" fontId="21" fillId="0" borderId="0" xfId="2" applyFont="1" applyBorder="1" applyAlignment="1" applyProtection="1">
      <alignment horizontal="center" vertical="center" wrapText="1"/>
    </xf>
    <xf numFmtId="0" fontId="21" fillId="0" borderId="0" xfId="2" applyFont="1" applyAlignment="1" applyProtection="1">
      <alignment horizontal="right"/>
    </xf>
    <xf numFmtId="0" fontId="3" fillId="6" borderId="0" xfId="3" applyFont="1" applyFill="1" applyBorder="1" applyAlignment="1" applyProtection="1">
      <alignment horizontal="center" vertical="center" wrapText="1"/>
    </xf>
    <xf numFmtId="0" fontId="21" fillId="0" borderId="12" xfId="2" applyFont="1" applyBorder="1" applyAlignment="1" applyProtection="1">
      <alignment horizontal="center"/>
    </xf>
    <xf numFmtId="0" fontId="21" fillId="0" borderId="8" xfId="2" applyFont="1" applyBorder="1" applyAlignment="1" applyProtection="1">
      <alignment horizontal="right"/>
    </xf>
    <xf numFmtId="0" fontId="21" fillId="0" borderId="13" xfId="2" applyFont="1" applyBorder="1" applyAlignment="1" applyProtection="1">
      <alignment horizontal="right"/>
    </xf>
    <xf numFmtId="0" fontId="21" fillId="0" borderId="14" xfId="2" applyFont="1" applyBorder="1" applyAlignment="1" applyProtection="1">
      <alignment horizontal="right"/>
    </xf>
    <xf numFmtId="0" fontId="23" fillId="0" borderId="0" xfId="1" applyFont="1" applyBorder="1" applyAlignment="1" applyProtection="1">
      <alignment horizontal="left" vertical="center" wrapText="1"/>
    </xf>
    <xf numFmtId="0" fontId="22" fillId="0" borderId="0" xfId="2" applyFont="1" applyAlignment="1" applyProtection="1">
      <alignment horizontal="right" vertical="center"/>
    </xf>
    <xf numFmtId="0" fontId="21" fillId="0" borderId="12" xfId="2" applyFont="1" applyBorder="1" applyAlignment="1" applyProtection="1">
      <alignment horizontal="center" vertical="center"/>
    </xf>
    <xf numFmtId="0" fontId="21" fillId="0" borderId="8" xfId="2" applyFont="1" applyBorder="1" applyAlignment="1" applyProtection="1">
      <alignment horizontal="right" vertical="center"/>
    </xf>
    <xf numFmtId="0" fontId="21" fillId="0" borderId="13" xfId="2" applyFont="1" applyBorder="1" applyAlignment="1" applyProtection="1">
      <alignment horizontal="right" vertical="center"/>
    </xf>
    <xf numFmtId="0" fontId="21" fillId="0" borderId="14" xfId="2" applyFont="1" applyBorder="1" applyAlignment="1" applyProtection="1">
      <alignment horizontal="right" vertical="center"/>
    </xf>
  </cellXfs>
  <cellStyles count="4">
    <cellStyle name="Normalny" xfId="0" builtinId="0"/>
    <cellStyle name="Normalny 2" xfId="1" xr:uid="{00000000-0005-0000-0000-000001000000}"/>
    <cellStyle name="Normalny 5" xfId="3" xr:uid="{CD83A0E1-6E8F-41FE-B165-A5D706219EFF}"/>
    <cellStyle name="Normalny 7" xfId="2" xr:uid="{58779632-E78D-46A5-A51B-468EE47D11C8}"/>
  </cellStyles>
  <dxfs count="389">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scheme val="none"/>
      </font>
      <fill>
        <patternFill patternType="none">
          <fgColor indexed="64"/>
          <bgColor auto="1"/>
        </patternFill>
      </fill>
    </dxf>
    <dxf>
      <border>
        <top style="thin">
          <color indexed="64"/>
        </top>
      </border>
    </dxf>
    <dxf>
      <font>
        <strike val="0"/>
        <outline val="0"/>
        <shadow val="0"/>
        <u val="none"/>
        <vertAlign val="baseline"/>
        <sz val="10"/>
        <name val="Arial"/>
        <scheme val="none"/>
      </font>
      <numFmt numFmtId="30" formatCode="@"/>
      <border diagonalUp="0" diagonalDown="0" outline="0">
        <left style="thin">
          <color indexed="64"/>
        </left>
        <right style="thin">
          <color indexed="64"/>
        </right>
        <top/>
        <bottom/>
      </border>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strike val="0"/>
        <outline val="0"/>
        <shadow val="0"/>
        <u val="none"/>
        <vertAlign val="baseline"/>
        <sz val="10"/>
        <name val="Arial"/>
        <scheme val="none"/>
      </font>
      <numFmt numFmtId="30" formatCode="@"/>
    </dxf>
    <dxf>
      <border outline="0">
        <bottom style="thin">
          <color indexed="64"/>
        </bottom>
      </border>
    </dxf>
    <dxf>
      <font>
        <b/>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Arial"/>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bottom/>
      </border>
    </dxf>
    <dxf>
      <font>
        <b val="0"/>
        <strike val="0"/>
        <outline val="0"/>
        <shadow val="0"/>
        <u val="none"/>
        <vertAlign val="baseline"/>
        <sz val="10"/>
        <name val="Arial"/>
        <scheme val="none"/>
      </font>
      <fill>
        <patternFill patternType="none">
          <fgColor indexed="64"/>
          <bgColor auto="1"/>
        </patternFill>
      </fill>
    </dxf>
    <dxf>
      <border>
        <top style="thin">
          <color indexed="64"/>
        </top>
      </border>
    </dxf>
    <dxf>
      <font>
        <strike val="0"/>
        <outline val="0"/>
        <shadow val="0"/>
        <u val="none"/>
        <vertAlign val="baseline"/>
        <sz val="10"/>
        <name val="Arial"/>
        <scheme val="none"/>
      </font>
      <numFmt numFmtId="30" formatCode="@"/>
    </dxf>
    <dxf>
      <border outline="0">
        <top style="thin">
          <color indexed="64"/>
        </top>
      </border>
    </dxf>
    <dxf>
      <font>
        <b val="0"/>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strike val="0"/>
        <outline val="0"/>
        <shadow val="0"/>
        <u val="none"/>
        <vertAlign val="baseline"/>
        <sz val="10"/>
        <name val="Arial"/>
        <scheme val="none"/>
      </font>
      <fill>
        <patternFill patternType="none">
          <fgColor indexed="64"/>
          <bgColor auto="1"/>
        </patternFill>
      </fill>
      <alignment horizontal="center" textRotation="0" indent="0" justifyLastLine="0" shrinkToFit="0" readingOrder="0"/>
      <border outline="0">
        <right style="thin">
          <color indexed="64"/>
        </right>
      </border>
    </dxf>
    <dxf>
      <font>
        <strike val="0"/>
        <outline val="0"/>
        <shadow val="0"/>
        <u val="none"/>
        <vertAlign val="baseline"/>
        <sz val="10"/>
        <name val="Arial"/>
        <scheme val="none"/>
      </font>
      <numFmt numFmtId="30" formatCode="@"/>
    </dxf>
    <dxf>
      <border outline="0">
        <top style="thin">
          <color indexed="64"/>
        </top>
      </border>
    </dxf>
    <dxf>
      <font>
        <b/>
        <strike val="0"/>
        <outline val="0"/>
        <shadow val="0"/>
        <u val="none"/>
        <vertAlign val="baseline"/>
        <sz val="10"/>
        <name val="Arial"/>
        <scheme val="none"/>
      </font>
      <numFmt numFmtId="30" formatCode="@"/>
    </dxf>
    <dxf>
      <border outline="0">
        <bottom style="thin">
          <color indexed="64"/>
        </bottom>
      </border>
    </dxf>
    <dxf>
      <font>
        <b/>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strike val="0"/>
        <outline val="0"/>
        <shadow val="0"/>
        <u val="none"/>
        <vertAlign val="baseline"/>
        <sz val="10"/>
        <name val="Arial"/>
        <scheme val="none"/>
      </font>
      <numFmt numFmtId="30" formatCode="@"/>
    </dxf>
    <dxf>
      <border outline="0">
        <bottom style="thin">
          <color indexed="64"/>
        </bottom>
      </border>
    </dxf>
    <dxf>
      <font>
        <b/>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b/>
        <strike val="0"/>
        <outline val="0"/>
        <shadow val="0"/>
        <u val="none"/>
        <vertAlign val="baseline"/>
        <sz val="10"/>
        <name val="Arial"/>
        <scheme val="none"/>
      </font>
      <numFmt numFmtId="30" formatCode="@"/>
    </dxf>
    <dxf>
      <border outline="0">
        <bottom style="thin">
          <color indexed="64"/>
        </bottom>
      </border>
    </dxf>
    <dxf>
      <font>
        <b/>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fill>
        <patternFill patternType="none">
          <fgColor indexed="64"/>
          <bgColor auto="1"/>
        </patternFill>
      </fill>
      <border outline="0">
        <right style="thin">
          <color indexed="64"/>
        </right>
      </border>
    </dxf>
    <dxf>
      <border outline="0">
        <top style="thin">
          <color indexed="64"/>
        </top>
      </border>
    </dxf>
    <dxf>
      <font>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numFmt numFmtId="30" formatCode="@"/>
    </dxf>
    <dxf>
      <border outline="0">
        <top style="thin">
          <color indexed="64"/>
        </top>
      </border>
    </dxf>
    <dxf>
      <font>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fill>
        <patternFill patternType="none">
          <fgColor indexed="64"/>
          <bgColor auto="1"/>
        </patternFill>
      </fill>
    </dxf>
    <dxf>
      <border outline="0">
        <top style="thin">
          <color indexed="64"/>
        </top>
      </border>
    </dxf>
    <dxf>
      <font>
        <strike val="0"/>
        <outline val="0"/>
        <shadow val="0"/>
        <u val="none"/>
        <vertAlign val="baseline"/>
        <sz val="10"/>
        <name val="Arial"/>
        <scheme val="none"/>
      </font>
      <numFmt numFmtId="30" formatCode="@"/>
    </dxf>
    <dxf>
      <border outline="0">
        <bottom style="thin">
          <color indexed="64"/>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b val="0"/>
        <i val="0"/>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4"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bgColor theme="4" tint="0.59996337778862885"/>
        </patternFill>
      </fill>
      <border>
        <left style="medium">
          <color auto="1"/>
        </left>
        <right style="medium">
          <color auto="1"/>
        </right>
        <top style="medium">
          <color auto="1"/>
        </top>
        <bottom style="medium">
          <color auto="1"/>
        </bottom>
      </border>
    </dxf>
  </dxfs>
  <tableStyles count="1" defaultTableStyle="TableStyleMedium2" defaultPivotStyle="PivotStyleLight16">
    <tableStyle name="Emilia błękit" pivot="0" count="3" xr9:uid="{00000000-0011-0000-FFFF-FFFF00000000}">
      <tableStyleElement type="headerRow" dxfId="388"/>
      <tableStyleElement type="firstRowStripe" dxfId="387"/>
      <tableStyleElement type="secondRowStripe" dxfId="38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10" displayName="Tabela110" ref="A4:G14" totalsRowShown="0" headerRowDxfId="384" dataDxfId="382" headerRowBorderDxfId="383" tableBorderDxfId="381">
  <autoFilter ref="A4:G14" xr:uid="{00000000-0009-0000-0100-000001000000}"/>
  <tableColumns count="7">
    <tableColumn id="1" xr3:uid="{00000000-0010-0000-0000-000001000000}" name="L.p." dataDxfId="380"/>
    <tableColumn id="2" xr3:uid="{00000000-0010-0000-0000-000002000000}" name="Opis przedmiotu zamówienia" dataDxfId="379"/>
    <tableColumn id="3" xr3:uid="{00000000-0010-0000-0000-000003000000}" name="J.m." dataDxfId="378"/>
    <tableColumn id="4" xr3:uid="{00000000-0010-0000-0000-000004000000}" name="Ilość" dataDxfId="377"/>
    <tableColumn id="5" xr3:uid="{00000000-0010-0000-0000-000005000000}" name="Cena jednostkowa brutto" dataDxfId="376"/>
    <tableColumn id="6" xr3:uid="{00000000-0010-0000-0000-000006000000}" name="Cena brutto*" dataDxfId="375"/>
    <tableColumn id="7" xr3:uid="{00000000-0010-0000-0000-000007000000}" name="Producent/ Typ/ Model" dataDxfId="374"/>
  </tableColumns>
  <tableStyleInfo name="Emilia błęki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ela1103471113" displayName="Tabela1103471113" ref="A4:G7" totalsRowCount="1" headerRowDxfId="183" dataDxfId="181" totalsRowDxfId="179" headerRowBorderDxfId="182" tableBorderDxfId="180">
  <autoFilter ref="A4:G6" xr:uid="{00000000-0009-0000-0100-00000C000000}"/>
  <tableColumns count="7">
    <tableColumn id="1" xr3:uid="{00000000-0010-0000-0900-000001000000}" name="L.p." dataDxfId="178" totalsRowDxfId="177"/>
    <tableColumn id="2" xr3:uid="{00000000-0010-0000-0900-000002000000}" name="Opis przedmiotu zamówienia" dataDxfId="176" totalsRowDxfId="175"/>
    <tableColumn id="3" xr3:uid="{00000000-0010-0000-0900-000003000000}" name="J.m." dataDxfId="174" totalsRowDxfId="173"/>
    <tableColumn id="4" xr3:uid="{00000000-0010-0000-0900-000004000000}" name="Ilość" dataDxfId="172" totalsRowDxfId="171"/>
    <tableColumn id="5" xr3:uid="{00000000-0010-0000-0900-000005000000}" name="Cena jednostkowa brutto" dataDxfId="170" totalsRowDxfId="169"/>
    <tableColumn id="6" xr3:uid="{00000000-0010-0000-0900-000006000000}" name="Cena brutto*" totalsRowFunction="custom" dataDxfId="168" totalsRowDxfId="167">
      <totalsRowFormula>SUM(F6:F6)</totalsRowFormula>
    </tableColumn>
    <tableColumn id="7" xr3:uid="{00000000-0010-0000-0900-000007000000}" name="Producent/ Typ/ Model" dataDxfId="166" totalsRowDxfId="165"/>
  </tableColumns>
  <tableStyleInfo name="Emilia błęki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ela1103471114" displayName="Tabela1103471114" ref="A4:G14" totalsRowCount="1" headerRowDxfId="163" dataDxfId="161" totalsRowDxfId="159" headerRowBorderDxfId="162" tableBorderDxfId="160">
  <autoFilter ref="A4:G13" xr:uid="{00000000-0009-0000-0100-00000D000000}"/>
  <tableColumns count="7">
    <tableColumn id="1" xr3:uid="{00000000-0010-0000-0A00-000001000000}" name="L.p." dataDxfId="158" totalsRowDxfId="157"/>
    <tableColumn id="2" xr3:uid="{00000000-0010-0000-0A00-000002000000}" name="Opis przedmiotu zamówienia" dataDxfId="156" totalsRowDxfId="155"/>
    <tableColumn id="3" xr3:uid="{00000000-0010-0000-0A00-000003000000}" name="J.m." dataDxfId="154" totalsRowDxfId="153"/>
    <tableColumn id="4" xr3:uid="{00000000-0010-0000-0A00-000004000000}" name="Ilość" dataDxfId="152" totalsRowDxfId="151"/>
    <tableColumn id="5" xr3:uid="{00000000-0010-0000-0A00-000005000000}" name="Cena jednostkowa brutto" dataDxfId="150" totalsRowDxfId="149"/>
    <tableColumn id="6" xr3:uid="{00000000-0010-0000-0A00-000006000000}" name="Cena brutto*" totalsRowFunction="custom" dataDxfId="148" totalsRowDxfId="147">
      <totalsRowFormula>SUM(F6:F13)</totalsRowFormula>
    </tableColumn>
    <tableColumn id="7" xr3:uid="{00000000-0010-0000-0A00-000007000000}" name="Producent/ Typ/ Model" dataDxfId="146" totalsRowDxfId="145"/>
  </tableColumns>
  <tableStyleInfo name="Emilia błęki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ela1103471115" displayName="Tabela1103471115" ref="A4:G12" totalsRowCount="1" headerRowDxfId="143" dataDxfId="141" totalsRowDxfId="139" headerRowBorderDxfId="142" tableBorderDxfId="140">
  <autoFilter ref="A4:G11" xr:uid="{00000000-0009-0000-0100-00000E000000}"/>
  <tableColumns count="7">
    <tableColumn id="1" xr3:uid="{00000000-0010-0000-0B00-000001000000}" name="L.p." dataDxfId="138" totalsRowDxfId="137"/>
    <tableColumn id="2" xr3:uid="{00000000-0010-0000-0B00-000002000000}" name="Opis przedmiotu zamówienia" dataDxfId="136" totalsRowDxfId="135"/>
    <tableColumn id="3" xr3:uid="{00000000-0010-0000-0B00-000003000000}" name="J.m." dataDxfId="134" totalsRowDxfId="133"/>
    <tableColumn id="4" xr3:uid="{00000000-0010-0000-0B00-000004000000}" name="Ilość" dataDxfId="132" totalsRowDxfId="131"/>
    <tableColumn id="5" xr3:uid="{00000000-0010-0000-0B00-000005000000}" name="Cena jednostkowa brutto" dataDxfId="130" totalsRowDxfId="129"/>
    <tableColumn id="6" xr3:uid="{00000000-0010-0000-0B00-000006000000}" name="Cena brutto*" totalsRowFunction="custom" dataDxfId="128" totalsRowDxfId="127">
      <totalsRowFormula>SUM(F6:F11)</totalsRowFormula>
    </tableColumn>
    <tableColumn id="7" xr3:uid="{00000000-0010-0000-0B00-000007000000}" name="Producent/ Typ/ Model" dataDxfId="126" totalsRowDxfId="125"/>
  </tableColumns>
  <tableStyleInfo name="Emilia błęki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ela1103471116" displayName="Tabela1103471116" ref="A4:G10" totalsRowCount="1" headerRowDxfId="123" dataDxfId="121" totalsRowDxfId="119" headerRowBorderDxfId="122" tableBorderDxfId="120">
  <autoFilter ref="A4:G9" xr:uid="{00000000-0009-0000-0100-00000F000000}"/>
  <tableColumns count="7">
    <tableColumn id="1" xr3:uid="{00000000-0010-0000-0C00-000001000000}" name="L.p." dataDxfId="118" totalsRowDxfId="117"/>
    <tableColumn id="2" xr3:uid="{00000000-0010-0000-0C00-000002000000}" name="Opis przedmiotu zamówienia" dataDxfId="116" totalsRowDxfId="115"/>
    <tableColumn id="3" xr3:uid="{00000000-0010-0000-0C00-000003000000}" name="J.m." dataDxfId="114" totalsRowDxfId="113"/>
    <tableColumn id="4" xr3:uid="{00000000-0010-0000-0C00-000004000000}" name="Ilość" dataDxfId="112" totalsRowDxfId="111"/>
    <tableColumn id="5" xr3:uid="{00000000-0010-0000-0C00-000005000000}" name="Cena jednostkowa brutto" dataDxfId="110" totalsRowDxfId="109"/>
    <tableColumn id="6" xr3:uid="{00000000-0010-0000-0C00-000006000000}" name="Cena brutto*" totalsRowFunction="custom" dataDxfId="108" totalsRowDxfId="107">
      <totalsRowFormula>SUM(F6:F9)</totalsRowFormula>
    </tableColumn>
    <tableColumn id="7" xr3:uid="{00000000-0010-0000-0C00-000007000000}" name="Producent/ Typ/ Model" dataDxfId="106" totalsRowDxfId="105"/>
  </tableColumns>
  <tableStyleInfo name="Emilia błęki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ela1103471117" displayName="Tabela1103471117" ref="A4:G7" totalsRowCount="1" headerRowDxfId="103" dataDxfId="101" totalsRowDxfId="99" headerRowBorderDxfId="102" tableBorderDxfId="100" totalsRowBorderDxfId="98">
  <autoFilter ref="A4:G6" xr:uid="{00000000-0009-0000-0100-000010000000}"/>
  <tableColumns count="7">
    <tableColumn id="1" xr3:uid="{00000000-0010-0000-0D00-000001000000}" name="L.p." dataDxfId="97" totalsRowDxfId="96"/>
    <tableColumn id="2" xr3:uid="{00000000-0010-0000-0D00-000002000000}" name="Opis przedmiotu zamówienia" dataDxfId="95" totalsRowDxfId="94"/>
    <tableColumn id="3" xr3:uid="{00000000-0010-0000-0D00-000003000000}" name="J.m." dataDxfId="93" totalsRowDxfId="92"/>
    <tableColumn id="4" xr3:uid="{00000000-0010-0000-0D00-000004000000}" name="Ilość" dataDxfId="91" totalsRowDxfId="90"/>
    <tableColumn id="5" xr3:uid="{00000000-0010-0000-0D00-000005000000}" name="Cena jednostkowa brutto" dataDxfId="89" totalsRowDxfId="88"/>
    <tableColumn id="6" xr3:uid="{00000000-0010-0000-0D00-000006000000}" name="Cena brutto*" totalsRowFunction="custom" dataDxfId="87" totalsRowDxfId="86">
      <totalsRowFormula>SUM(F6)</totalsRowFormula>
    </tableColumn>
    <tableColumn id="7" xr3:uid="{00000000-0010-0000-0D00-000007000000}" name="Producent/ Typ/ Model" dataDxfId="85" totalsRowDxfId="84"/>
  </tableColumns>
  <tableStyleInfo name="Emilia błęki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E000000}" name="Tabela1103471119" displayName="Tabela1103471119" ref="A4:G7" totalsRowCount="1" headerRowDxfId="82" dataDxfId="80" totalsRowDxfId="78" headerRowBorderDxfId="81" tableBorderDxfId="79">
  <autoFilter ref="A4:G6" xr:uid="{00000000-0009-0000-0100-000012000000}"/>
  <tableColumns count="7">
    <tableColumn id="1" xr3:uid="{00000000-0010-0000-0E00-000001000000}" name="L.p." dataDxfId="77" totalsRowDxfId="76"/>
    <tableColumn id="2" xr3:uid="{00000000-0010-0000-0E00-000002000000}" name="Opis przedmiotu zamówienia" totalsRowDxfId="75"/>
    <tableColumn id="3" xr3:uid="{00000000-0010-0000-0E00-000003000000}" name="J.m." dataDxfId="74" totalsRowDxfId="73"/>
    <tableColumn id="4" xr3:uid="{00000000-0010-0000-0E00-000004000000}" name="Ilość" dataDxfId="72" totalsRowDxfId="71"/>
    <tableColumn id="5" xr3:uid="{00000000-0010-0000-0E00-000005000000}" name="Cena jednostkowa brutto" dataDxfId="70" totalsRowDxfId="69"/>
    <tableColumn id="6" xr3:uid="{00000000-0010-0000-0E00-000006000000}" name="Cena brutto*" totalsRowFunction="custom" dataDxfId="68" totalsRowDxfId="67">
      <totalsRowFormula>SUM(F6:F6)</totalsRowFormula>
    </tableColumn>
    <tableColumn id="7" xr3:uid="{00000000-0010-0000-0E00-000007000000}" name="Producent/ Typ/ Model" dataDxfId="66" totalsRowDxfId="65"/>
  </tableColumns>
  <tableStyleInfo name="Emilia błęki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F000000}" name="Tabela1103471120" displayName="Tabela1103471120" ref="A4:G7" totalsRowCount="1" headerRowDxfId="62" dataDxfId="60" totalsRowDxfId="58" headerRowBorderDxfId="61" tableBorderDxfId="59">
  <autoFilter ref="A4:G6" xr:uid="{00000000-0009-0000-0100-000013000000}"/>
  <tableColumns count="7">
    <tableColumn id="1" xr3:uid="{00000000-0010-0000-0F00-000001000000}" name="L.p." dataDxfId="57" totalsRowDxfId="56"/>
    <tableColumn id="2" xr3:uid="{00000000-0010-0000-0F00-000002000000}" name="Opis przedmiotu zamówienia" dataDxfId="55" totalsRowDxfId="54"/>
    <tableColumn id="3" xr3:uid="{00000000-0010-0000-0F00-000003000000}" name="J.m." dataDxfId="53" totalsRowDxfId="52"/>
    <tableColumn id="4" xr3:uid="{00000000-0010-0000-0F00-000004000000}" name="Ilość" dataDxfId="51" totalsRowDxfId="50"/>
    <tableColumn id="5" xr3:uid="{00000000-0010-0000-0F00-000005000000}" name="Cena jednostkowa brutto" dataDxfId="49" totalsRowDxfId="48"/>
    <tableColumn id="6" xr3:uid="{00000000-0010-0000-0F00-000006000000}" name="Cena brutto*" totalsRowFunction="custom" dataDxfId="47" totalsRowDxfId="46">
      <totalsRowFormula>SUM(F6)</totalsRowFormula>
    </tableColumn>
    <tableColumn id="7" xr3:uid="{00000000-0010-0000-0F00-000007000000}" name="Producent/ Typ/ Model" dataDxfId="45" totalsRowDxfId="44"/>
  </tableColumns>
  <tableStyleInfo name="Emilia błęki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ela110347112021" displayName="Tabela110347112021" ref="A4:G9" totalsRowCount="1" headerRowDxfId="40" dataDxfId="38" totalsRowDxfId="36" headerRowBorderDxfId="39" tableBorderDxfId="37">
  <autoFilter ref="A4:G8" xr:uid="{00000000-0009-0000-0100-000014000000}"/>
  <tableColumns count="7">
    <tableColumn id="1" xr3:uid="{00000000-0010-0000-1000-000001000000}" name="L.p." dataDxfId="35" totalsRowDxfId="34"/>
    <tableColumn id="2" xr3:uid="{00000000-0010-0000-1000-000002000000}" name="Opis przedmiotu zamówienia" dataDxfId="33" totalsRowDxfId="32"/>
    <tableColumn id="3" xr3:uid="{00000000-0010-0000-1000-000003000000}" name="J.m." dataDxfId="31" totalsRowDxfId="30"/>
    <tableColumn id="4" xr3:uid="{00000000-0010-0000-1000-000004000000}" name="Ilość" dataDxfId="29" totalsRowDxfId="28"/>
    <tableColumn id="5" xr3:uid="{00000000-0010-0000-1000-000005000000}" name="Cena jednostkowa brutto" dataDxfId="27" totalsRowDxfId="26"/>
    <tableColumn id="6" xr3:uid="{00000000-0010-0000-1000-000006000000}" name="Cena brutto*" totalsRowFunction="custom" dataDxfId="25" totalsRowDxfId="24">
      <totalsRowFormula>SUM(F6:F8)</totalsRowFormula>
    </tableColumn>
    <tableColumn id="7" xr3:uid="{00000000-0010-0000-1000-000007000000}" name="Producent/ Typ/ Model" dataDxfId="23" totalsRowDxfId="22"/>
  </tableColumns>
  <tableStyleInfo name="Emilia błęki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ela11034711202118" displayName="Tabela11034711202118" ref="A4:G13" totalsRowCount="1" headerRowDxfId="18" dataDxfId="16" totalsRowDxfId="14" headerRowBorderDxfId="17" tableBorderDxfId="15">
  <autoFilter ref="A4:G12" xr:uid="{00000000-0009-0000-0100-000011000000}"/>
  <tableColumns count="7">
    <tableColumn id="1" xr3:uid="{00000000-0010-0000-1100-000001000000}" name="L.p." dataDxfId="13" totalsRowDxfId="12"/>
    <tableColumn id="2" xr3:uid="{00000000-0010-0000-1100-000002000000}" name="Opis przedmiotu zamówienia" dataDxfId="11" totalsRowDxfId="10"/>
    <tableColumn id="3" xr3:uid="{00000000-0010-0000-1100-000003000000}" name="J.m." dataDxfId="9" totalsRowDxfId="8"/>
    <tableColumn id="4" xr3:uid="{00000000-0010-0000-1100-000004000000}" name="Ilość" dataDxfId="7" totalsRowDxfId="6"/>
    <tableColumn id="5" xr3:uid="{00000000-0010-0000-1100-000005000000}" name="Cena jednostkowa brutto" dataDxfId="5" totalsRowDxfId="4"/>
    <tableColumn id="6" xr3:uid="{00000000-0010-0000-1100-000006000000}" name="Cena brutto*" totalsRowFunction="custom" dataDxfId="3" totalsRowDxfId="2">
      <totalsRowFormula>SUM(F6:F12)</totalsRowFormula>
    </tableColumn>
    <tableColumn id="7" xr3:uid="{00000000-0010-0000-1100-000007000000}" name="Producent/ Typ/ Model" dataDxfId="1" totalsRowDxfId="0"/>
  </tableColumns>
  <tableStyleInfo name="Emilia błęki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11034" displayName="Tabela11034" ref="A4:G20" totalsRowCount="1" headerRowDxfId="372" dataDxfId="370" totalsRowDxfId="368" headerRowBorderDxfId="371" tableBorderDxfId="369">
  <autoFilter ref="A4:G19" xr:uid="{00000000-0009-0000-0100-000003000000}"/>
  <tableColumns count="7">
    <tableColumn id="1" xr3:uid="{00000000-0010-0000-0100-000001000000}" name="L.p." dataDxfId="367" totalsRowDxfId="366"/>
    <tableColumn id="2" xr3:uid="{00000000-0010-0000-0100-000002000000}" name="Opis przedmiotu zamówienia" dataDxfId="365" totalsRowDxfId="364"/>
    <tableColumn id="3" xr3:uid="{00000000-0010-0000-0100-000003000000}" name="J.m." dataDxfId="363" totalsRowDxfId="362"/>
    <tableColumn id="4" xr3:uid="{00000000-0010-0000-0100-000004000000}" name="Ilość" dataDxfId="361" totalsRowDxfId="360"/>
    <tableColumn id="5" xr3:uid="{00000000-0010-0000-0100-000005000000}" name="Cena jednostkowa brutto" dataDxfId="359" totalsRowDxfId="358"/>
    <tableColumn id="6" xr3:uid="{00000000-0010-0000-0100-000006000000}" name="Cena brutto*" totalsRowFunction="custom" dataDxfId="357" totalsRowDxfId="356">
      <totalsRowFormula>SUM(F6:F19)</totalsRowFormula>
    </tableColumn>
    <tableColumn id="7" xr3:uid="{00000000-0010-0000-0100-000007000000}" name="Producent/ Typ/ Model" dataDxfId="355" totalsRowDxfId="354"/>
  </tableColumns>
  <tableStyleInfo name="Emilia błęki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ela110345" displayName="Tabela110345" ref="A4:G71" totalsRowCount="1" headerRowDxfId="352" dataDxfId="350" totalsRowDxfId="348" headerRowBorderDxfId="351" tableBorderDxfId="349">
  <autoFilter ref="A4:G70" xr:uid="{00000000-0009-0000-0100-000004000000}"/>
  <tableColumns count="7">
    <tableColumn id="1" xr3:uid="{00000000-0010-0000-0200-000001000000}" name="L.p." dataDxfId="347" totalsRowDxfId="346"/>
    <tableColumn id="2" xr3:uid="{00000000-0010-0000-0200-000002000000}" name="Opis przedmiotu zamówienia" dataDxfId="345" totalsRowDxfId="344"/>
    <tableColumn id="3" xr3:uid="{00000000-0010-0000-0200-000003000000}" name="J.m." dataDxfId="343" totalsRowDxfId="342"/>
    <tableColumn id="4" xr3:uid="{00000000-0010-0000-0200-000004000000}" name="Ilość" dataDxfId="341" totalsRowDxfId="340"/>
    <tableColumn id="5" xr3:uid="{00000000-0010-0000-0200-000005000000}" name="Cena jednostkowa brutto" dataDxfId="339" totalsRowDxfId="338"/>
    <tableColumn id="6" xr3:uid="{00000000-0010-0000-0200-000006000000}" name="Cena brutto*" totalsRowFunction="custom" dataDxfId="337" totalsRowDxfId="336">
      <totalsRowFormula>SUM(F6:F70)</totalsRowFormula>
    </tableColumn>
    <tableColumn id="7" xr3:uid="{00000000-0010-0000-0200-000007000000}" name="Producent/ Typ/ Model" dataDxfId="335" totalsRowDxfId="334"/>
  </tableColumns>
  <tableStyleInfo name="Emilia błęki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ela110346" displayName="Tabela110346" ref="A4:G42" totalsRowCount="1" headerRowDxfId="332" dataDxfId="330" headerRowBorderDxfId="331" tableBorderDxfId="329">
  <autoFilter ref="A4:G41" xr:uid="{00000000-0009-0000-0100-000005000000}"/>
  <tableColumns count="7">
    <tableColumn id="1" xr3:uid="{00000000-0010-0000-0300-000001000000}" name="L.p." dataDxfId="328" totalsRowDxfId="327"/>
    <tableColumn id="2" xr3:uid="{00000000-0010-0000-0300-000002000000}" name="Opis przedmiotu zamówienia" dataDxfId="326" totalsRowDxfId="325"/>
    <tableColumn id="3" xr3:uid="{00000000-0010-0000-0300-000003000000}" name="J.m." dataDxfId="324" totalsRowDxfId="323"/>
    <tableColumn id="4" xr3:uid="{00000000-0010-0000-0300-000004000000}" name="Ilość" dataDxfId="322" totalsRowDxfId="321"/>
    <tableColumn id="5" xr3:uid="{00000000-0010-0000-0300-000005000000}" name="Cena jednostkowa brutto" totalsRowLabel="SUMA**:" dataDxfId="320" totalsRowDxfId="319"/>
    <tableColumn id="6" xr3:uid="{00000000-0010-0000-0300-000006000000}" name="Cena brutto*" totalsRowFunction="custom" dataDxfId="318" totalsRowDxfId="317">
      <totalsRowFormula>SUM(F6:F41)</totalsRowFormula>
    </tableColumn>
    <tableColumn id="7" xr3:uid="{00000000-0010-0000-0300-000007000000}" name="Producent/ Typ/ Model" dataDxfId="316" totalsRowDxfId="315"/>
  </tableColumns>
  <tableStyleInfo name="Emilia błęki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a110347" displayName="Tabela110347" ref="A4:G11" totalsRowCount="1" headerRowDxfId="312" dataDxfId="310" totalsRowDxfId="308" headerRowBorderDxfId="311" tableBorderDxfId="309">
  <autoFilter ref="A4:G10" xr:uid="{00000000-0009-0000-0100-000006000000}"/>
  <tableColumns count="7">
    <tableColumn id="1" xr3:uid="{00000000-0010-0000-0400-000001000000}" name="L.p." dataDxfId="307" totalsRowDxfId="306"/>
    <tableColumn id="2" xr3:uid="{00000000-0010-0000-0400-000002000000}" name="Opis przedmiotu zamówienia" dataDxfId="305" totalsRowDxfId="304"/>
    <tableColumn id="3" xr3:uid="{00000000-0010-0000-0400-000003000000}" name="J.m." dataDxfId="303" totalsRowDxfId="302"/>
    <tableColumn id="4" xr3:uid="{00000000-0010-0000-0400-000004000000}" name="Ilość" dataDxfId="301" totalsRowDxfId="300"/>
    <tableColumn id="5" xr3:uid="{00000000-0010-0000-0400-000005000000}" name="Cena jednostkowa brutto" dataDxfId="299" totalsRowDxfId="298"/>
    <tableColumn id="6" xr3:uid="{00000000-0010-0000-0400-000006000000}" name="Cena brutto*" totalsRowFunction="custom" dataDxfId="297" totalsRowDxfId="296">
      <totalsRowFormula>SUM(F6:F10)</totalsRowFormula>
    </tableColumn>
    <tableColumn id="7" xr3:uid="{00000000-0010-0000-0400-000007000000}" name="Producent/ Typ/ Model" dataDxfId="295" totalsRowDxfId="294"/>
  </tableColumns>
  <tableStyleInfo name="Emilia błęki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a1103479" displayName="Tabela1103479" ref="A4:G25" totalsRowCount="1" headerRowDxfId="283" dataDxfId="281" totalsRowDxfId="279" headerRowBorderDxfId="282" tableBorderDxfId="280">
  <autoFilter ref="A4:G24" xr:uid="{00000000-0009-0000-0100-000008000000}"/>
  <tableColumns count="7">
    <tableColumn id="1" xr3:uid="{00000000-0010-0000-0500-000001000000}" name="L.p." dataDxfId="278" totalsRowDxfId="277"/>
    <tableColumn id="2" xr3:uid="{00000000-0010-0000-0500-000002000000}" name="Opis przedmiotu zamówienia" dataDxfId="276" totalsRowDxfId="275"/>
    <tableColumn id="3" xr3:uid="{00000000-0010-0000-0500-000003000000}" name="J.m." dataDxfId="274" totalsRowDxfId="273"/>
    <tableColumn id="4" xr3:uid="{00000000-0010-0000-0500-000004000000}" name="Ilość" dataDxfId="272" totalsRowDxfId="271"/>
    <tableColumn id="5" xr3:uid="{00000000-0010-0000-0500-000005000000}" name="Cena jednostkowa brutto" dataDxfId="270" totalsRowDxfId="269"/>
    <tableColumn id="6" xr3:uid="{00000000-0010-0000-0500-000006000000}" name="Cena brutto*" totalsRowFunction="custom" dataDxfId="268" totalsRowDxfId="267">
      <totalsRowFormula>SUM(F6:F24)</totalsRowFormula>
    </tableColumn>
    <tableColumn id="7" xr3:uid="{00000000-0010-0000-0500-000007000000}" name="Producent/ Typ/ Model" dataDxfId="266" totalsRowDxfId="265"/>
  </tableColumns>
  <tableStyleInfo name="Emilia błęki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ela11034710" displayName="Tabela11034710" ref="A4:G40" totalsRowCount="1" headerRowDxfId="244" dataDxfId="242" totalsRowDxfId="240" headerRowBorderDxfId="243" tableBorderDxfId="241">
  <autoFilter ref="A4:G39" xr:uid="{00000000-0009-0000-0100-000009000000}"/>
  <tableColumns count="7">
    <tableColumn id="1" xr3:uid="{00000000-0010-0000-0600-000001000000}" name="L.p." dataDxfId="239" totalsRowDxfId="238"/>
    <tableColumn id="2" xr3:uid="{00000000-0010-0000-0600-000002000000}" name="Opis przedmiotu zamówienia" dataDxfId="237" totalsRowDxfId="236"/>
    <tableColumn id="3" xr3:uid="{00000000-0010-0000-0600-000003000000}" name="J.m." dataDxfId="235" totalsRowDxfId="234"/>
    <tableColumn id="4" xr3:uid="{00000000-0010-0000-0600-000004000000}" name="Ilość" dataDxfId="233" totalsRowDxfId="232"/>
    <tableColumn id="5" xr3:uid="{00000000-0010-0000-0600-000005000000}" name="Cena jednostkowa brutto" dataDxfId="231" totalsRowDxfId="230"/>
    <tableColumn id="6" xr3:uid="{00000000-0010-0000-0600-000006000000}" name="Cena brutto*" totalsRowFunction="custom" dataDxfId="229" totalsRowDxfId="228">
      <totalsRowFormula>SUM(F6:F39)</totalsRowFormula>
    </tableColumn>
    <tableColumn id="7" xr3:uid="{00000000-0010-0000-0600-000007000000}" name="Producent/ Typ/ Model" dataDxfId="227" totalsRowDxfId="226"/>
  </tableColumns>
  <tableStyleInfo name="Emilia błęki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ela11034711" displayName="Tabela11034711" ref="A4:G9" totalsRowCount="1" headerRowDxfId="224" dataDxfId="222" totalsRowDxfId="220" headerRowBorderDxfId="223" tableBorderDxfId="221" totalsRowBorderDxfId="219">
  <autoFilter ref="A4:G8" xr:uid="{00000000-0009-0000-0100-00000A000000}"/>
  <tableColumns count="7">
    <tableColumn id="1" xr3:uid="{00000000-0010-0000-0700-000001000000}" name="L.p." dataDxfId="218" totalsRowDxfId="217"/>
    <tableColumn id="2" xr3:uid="{00000000-0010-0000-0700-000002000000}" name="Opis przedmiotu zamówienia" dataDxfId="216" totalsRowDxfId="215"/>
    <tableColumn id="3" xr3:uid="{00000000-0010-0000-0700-000003000000}" name="J.m." dataDxfId="214" totalsRowDxfId="213"/>
    <tableColumn id="4" xr3:uid="{00000000-0010-0000-0700-000004000000}" name="Ilość" dataDxfId="212" totalsRowDxfId="211"/>
    <tableColumn id="5" xr3:uid="{00000000-0010-0000-0700-000005000000}" name="Cena jednostkowa brutto" dataDxfId="210" totalsRowDxfId="209"/>
    <tableColumn id="6" xr3:uid="{00000000-0010-0000-0700-000006000000}" name="Cena brutto*" totalsRowFunction="custom" dataDxfId="208" totalsRowDxfId="207">
      <totalsRowFormula>SUM(F6:F8)</totalsRowFormula>
    </tableColumn>
    <tableColumn id="7" xr3:uid="{00000000-0010-0000-0700-000007000000}" name="Producent/ Typ/ Model" dataDxfId="206" totalsRowDxfId="205"/>
  </tableColumns>
  <tableStyleInfo name="Emilia błęki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ela11034712" displayName="Tabela11034712" ref="A4:G20" totalsRowCount="1" headerRowDxfId="203" dataDxfId="201" totalsRowDxfId="199" headerRowBorderDxfId="202" tableBorderDxfId="200">
  <autoFilter ref="A4:G19" xr:uid="{00000000-0009-0000-0100-00000B000000}"/>
  <tableColumns count="7">
    <tableColumn id="1" xr3:uid="{00000000-0010-0000-0800-000001000000}" name="L.p." dataDxfId="198" totalsRowDxfId="197"/>
    <tableColumn id="2" xr3:uid="{00000000-0010-0000-0800-000002000000}" name="Opis przedmiotu zamówienia" dataDxfId="196" totalsRowDxfId="195"/>
    <tableColumn id="3" xr3:uid="{00000000-0010-0000-0800-000003000000}" name="J.m." dataDxfId="194" totalsRowDxfId="193"/>
    <tableColumn id="4" xr3:uid="{00000000-0010-0000-0800-000004000000}" name="Ilość" dataDxfId="192" totalsRowDxfId="191"/>
    <tableColumn id="5" xr3:uid="{00000000-0010-0000-0800-000005000000}" name="Cena jednostkowa brutto" dataDxfId="190" totalsRowDxfId="189"/>
    <tableColumn id="6" xr3:uid="{00000000-0010-0000-0800-000006000000}" name="Cena brutto*" totalsRowFunction="custom" dataDxfId="188" totalsRowDxfId="187">
      <totalsRowFormula>SUM(F6:F19)</totalsRowFormula>
    </tableColumn>
    <tableColumn id="7" xr3:uid="{00000000-0010-0000-0800-000007000000}" name="Producent/ Typ/ Model" dataDxfId="186" totalsRowDxfId="185"/>
  </tableColumns>
  <tableStyleInfo name="Emilia błękit"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zoomScaleNormal="100" workbookViewId="0">
      <selection activeCell="F15" sqref="F15"/>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16</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s="8" customFormat="1" ht="13.5" thickBot="1" x14ac:dyDescent="0.25">
      <c r="A5" s="29" t="s">
        <v>7</v>
      </c>
      <c r="B5" s="75" t="s">
        <v>8</v>
      </c>
      <c r="C5" s="31" t="s">
        <v>9</v>
      </c>
      <c r="D5" s="31" t="s">
        <v>10</v>
      </c>
      <c r="E5" s="32">
        <v>5</v>
      </c>
      <c r="F5" s="33" t="s">
        <v>113</v>
      </c>
      <c r="G5" s="31" t="s">
        <v>114</v>
      </c>
    </row>
    <row r="6" spans="1:7" s="8" customFormat="1" ht="179.25" thickTop="1" x14ac:dyDescent="0.2">
      <c r="A6" s="44">
        <v>1</v>
      </c>
      <c r="B6" s="45" t="s">
        <v>42</v>
      </c>
      <c r="C6" s="109" t="s">
        <v>18</v>
      </c>
      <c r="D6" s="109">
        <v>2</v>
      </c>
      <c r="E6" s="46"/>
      <c r="F6" s="23">
        <f>Tabela110[[#This Row],[Ilość]]*E6</f>
        <v>0</v>
      </c>
      <c r="G6" s="1"/>
    </row>
    <row r="7" spans="1:7" s="8" customFormat="1" ht="153" x14ac:dyDescent="0.2">
      <c r="A7" s="44">
        <v>2</v>
      </c>
      <c r="B7" s="45" t="s">
        <v>43</v>
      </c>
      <c r="C7" s="109" t="s">
        <v>18</v>
      </c>
      <c r="D7" s="110">
        <v>1</v>
      </c>
      <c r="E7" s="46"/>
      <c r="F7" s="23">
        <f>Tabela110[[#This Row],[Ilość]]*E7</f>
        <v>0</v>
      </c>
      <c r="G7" s="1"/>
    </row>
    <row r="8" spans="1:7" s="8" customFormat="1" ht="102" x14ac:dyDescent="0.2">
      <c r="A8" s="44">
        <v>3</v>
      </c>
      <c r="B8" s="45" t="s">
        <v>21</v>
      </c>
      <c r="C8" s="109" t="s">
        <v>17</v>
      </c>
      <c r="D8" s="110">
        <v>10</v>
      </c>
      <c r="E8" s="46"/>
      <c r="F8" s="23">
        <f>Tabela110[[#This Row],[Ilość]]*E8</f>
        <v>0</v>
      </c>
      <c r="G8" s="1"/>
    </row>
    <row r="9" spans="1:7" s="8" customFormat="1" ht="280.5" x14ac:dyDescent="0.2">
      <c r="A9" s="44">
        <v>4</v>
      </c>
      <c r="B9" s="45" t="s">
        <v>44</v>
      </c>
      <c r="C9" s="109" t="s">
        <v>17</v>
      </c>
      <c r="D9" s="110">
        <v>5</v>
      </c>
      <c r="E9" s="47"/>
      <c r="F9" s="23">
        <f>Tabela110[[#This Row],[Ilość]]*E9</f>
        <v>0</v>
      </c>
      <c r="G9" s="1"/>
    </row>
    <row r="10" spans="1:7" s="8" customFormat="1" ht="357" x14ac:dyDescent="0.2">
      <c r="A10" s="44">
        <v>5</v>
      </c>
      <c r="B10" s="45" t="s">
        <v>22</v>
      </c>
      <c r="C10" s="109" t="s">
        <v>18</v>
      </c>
      <c r="D10" s="109">
        <v>5</v>
      </c>
      <c r="E10" s="46"/>
      <c r="F10" s="23">
        <f>Tabela110[[#This Row],[Ilość]]*E10</f>
        <v>0</v>
      </c>
      <c r="G10" s="1"/>
    </row>
    <row r="11" spans="1:7" s="8" customFormat="1" ht="114.75" x14ac:dyDescent="0.2">
      <c r="A11" s="44">
        <v>6</v>
      </c>
      <c r="B11" s="45" t="s">
        <v>45</v>
      </c>
      <c r="C11" s="109" t="s">
        <v>17</v>
      </c>
      <c r="D11" s="109">
        <v>2</v>
      </c>
      <c r="E11" s="46"/>
      <c r="F11" s="23">
        <f>Tabela110[[#This Row],[Ilość]]*E11</f>
        <v>0</v>
      </c>
      <c r="G11" s="1"/>
    </row>
    <row r="12" spans="1:7" s="8" customFormat="1" ht="312.75" x14ac:dyDescent="0.25">
      <c r="A12" s="44">
        <v>7</v>
      </c>
      <c r="B12" s="111" t="s">
        <v>46</v>
      </c>
      <c r="C12" s="109" t="s">
        <v>18</v>
      </c>
      <c r="D12" s="109">
        <v>1</v>
      </c>
      <c r="E12" s="48"/>
      <c r="F12" s="23">
        <f>Tabela110[[#This Row],[Ilość]]*E12</f>
        <v>0</v>
      </c>
      <c r="G12" s="1"/>
    </row>
    <row r="13" spans="1:7" s="8" customFormat="1" ht="165.75" x14ac:dyDescent="0.2">
      <c r="A13" s="44">
        <v>8</v>
      </c>
      <c r="B13" s="111" t="s">
        <v>47</v>
      </c>
      <c r="C13" s="14" t="s">
        <v>17</v>
      </c>
      <c r="D13" s="109">
        <v>2</v>
      </c>
      <c r="E13" s="46"/>
      <c r="F13" s="23">
        <f>Tabela110[[#This Row],[Ilość]]*E13</f>
        <v>0</v>
      </c>
      <c r="G13" s="1"/>
    </row>
    <row r="14" spans="1:7" s="8" customFormat="1" ht="242.25" x14ac:dyDescent="0.2">
      <c r="A14" s="44">
        <v>9</v>
      </c>
      <c r="B14" s="111" t="s">
        <v>49</v>
      </c>
      <c r="C14" s="109" t="s">
        <v>48</v>
      </c>
      <c r="D14" s="109">
        <v>1</v>
      </c>
      <c r="E14" s="4"/>
      <c r="F14" s="23">
        <f>Tabela110[[#This Row],[Ilość]]*E14</f>
        <v>0</v>
      </c>
      <c r="G14" s="1"/>
    </row>
    <row r="15" spans="1:7" x14ac:dyDescent="0.2">
      <c r="E15" s="78" t="s">
        <v>11</v>
      </c>
      <c r="F15" s="77">
        <f>SUM(F6:F14)</f>
        <v>0</v>
      </c>
    </row>
    <row r="16" spans="1:7" ht="51" x14ac:dyDescent="0.2">
      <c r="A16" s="66">
        <f>F15</f>
        <v>0</v>
      </c>
      <c r="B16" s="73" t="s">
        <v>12</v>
      </c>
      <c r="F16" s="68"/>
    </row>
    <row r="17" spans="1:6" x14ac:dyDescent="0.2">
      <c r="E17" s="206"/>
      <c r="F17" s="206"/>
    </row>
    <row r="18" spans="1:6" x14ac:dyDescent="0.2">
      <c r="E18" s="207" t="s">
        <v>13</v>
      </c>
      <c r="F18" s="207"/>
    </row>
    <row r="19" spans="1:6" x14ac:dyDescent="0.2">
      <c r="E19" s="208" t="s">
        <v>14</v>
      </c>
      <c r="F19" s="208"/>
    </row>
    <row r="22" spans="1:6" x14ac:dyDescent="0.2">
      <c r="A22" s="42">
        <v>1524</v>
      </c>
      <c r="B22" s="73" t="s">
        <v>15</v>
      </c>
    </row>
  </sheetData>
  <mergeCells count="5">
    <mergeCell ref="F1:G1"/>
    <mergeCell ref="B2:G2"/>
    <mergeCell ref="E17:F17"/>
    <mergeCell ref="E18:F18"/>
    <mergeCell ref="E19:F19"/>
  </mergeCells>
  <conditionalFormatting sqref="F1 F3:G3 F4:F5">
    <cfRule type="cellIs" dxfId="385" priority="10" stopIfTrue="1" operator="equal">
      <formula>0</formula>
    </cfRule>
  </conditionalFormatting>
  <pageMargins left="0.70866141732283472" right="0.70866141732283472" top="0.74803149606299213" bottom="0.74803149606299213" header="0.31496062992125984" footer="0.31496062992125984"/>
  <pageSetup paperSize="9" scale="61" fitToHeight="2"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4"/>
  <sheetViews>
    <sheetView workbookViewId="0">
      <selection activeCell="F7" sqref="F7"/>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115</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166.5" thickTop="1" x14ac:dyDescent="0.2">
      <c r="A6" s="44">
        <v>1</v>
      </c>
      <c r="B6" s="152" t="s">
        <v>270</v>
      </c>
      <c r="C6" s="96" t="s">
        <v>66</v>
      </c>
      <c r="D6" s="97">
        <v>4</v>
      </c>
      <c r="E6" s="56"/>
      <c r="F6" s="21">
        <f>Tabela1103471113[[#This Row],[Ilość]]*Tabela1103471113[[#This Row],[Cena jednostkowa brutto]]</f>
        <v>0</v>
      </c>
      <c r="G6" s="1"/>
    </row>
    <row r="7" spans="1:7" x14ac:dyDescent="0.2">
      <c r="A7" s="125"/>
      <c r="B7" s="126"/>
      <c r="C7" s="127"/>
      <c r="D7" s="127"/>
      <c r="E7" s="128"/>
      <c r="F7" s="129">
        <f>SUM(F6:F6)</f>
        <v>0</v>
      </c>
      <c r="G7" s="130"/>
    </row>
    <row r="8" spans="1:7" ht="51" x14ac:dyDescent="0.2">
      <c r="A8" s="104">
        <f>F7</f>
        <v>0</v>
      </c>
      <c r="B8" s="73" t="s">
        <v>12</v>
      </c>
      <c r="F8" s="68"/>
    </row>
    <row r="9" spans="1:7" x14ac:dyDescent="0.2">
      <c r="E9" s="206"/>
      <c r="F9" s="206"/>
    </row>
    <row r="10" spans="1:7" x14ac:dyDescent="0.2">
      <c r="E10" s="207" t="s">
        <v>13</v>
      </c>
      <c r="F10" s="207"/>
    </row>
    <row r="11" spans="1:7" x14ac:dyDescent="0.2">
      <c r="E11" s="208" t="s">
        <v>14</v>
      </c>
      <c r="F11" s="208"/>
    </row>
    <row r="14" spans="1:7" x14ac:dyDescent="0.2">
      <c r="A14" s="74">
        <v>1524</v>
      </c>
      <c r="B14" s="73" t="s">
        <v>15</v>
      </c>
    </row>
  </sheetData>
  <mergeCells count="5">
    <mergeCell ref="F1:G1"/>
    <mergeCell ref="B2:G2"/>
    <mergeCell ref="E9:F9"/>
    <mergeCell ref="E10:F10"/>
    <mergeCell ref="E11:F11"/>
  </mergeCells>
  <conditionalFormatting sqref="F1 F3:G3 F4:F5">
    <cfRule type="cellIs" dxfId="184" priority="1"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1"/>
  <sheetViews>
    <sheetView topLeftCell="A13" workbookViewId="0">
      <selection activeCell="F14" sqref="F14"/>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100</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106" t="s">
        <v>8</v>
      </c>
      <c r="C5" s="64" t="s">
        <v>9</v>
      </c>
      <c r="D5" s="64" t="s">
        <v>10</v>
      </c>
      <c r="E5" s="65">
        <v>5</v>
      </c>
      <c r="F5" s="148" t="s">
        <v>113</v>
      </c>
      <c r="G5" s="149" t="s">
        <v>114</v>
      </c>
    </row>
    <row r="6" spans="1:7" ht="255.75" thickTop="1" x14ac:dyDescent="0.2">
      <c r="A6" s="6">
        <v>1</v>
      </c>
      <c r="B6" s="45" t="s">
        <v>76</v>
      </c>
      <c r="C6" s="109" t="s">
        <v>18</v>
      </c>
      <c r="D6" s="110">
        <v>2</v>
      </c>
      <c r="E6" s="17"/>
      <c r="F6" s="17">
        <f>Tabela1103471114[[#This Row],[Ilość]]*Tabela1103471114[[#This Row],[Cena jednostkowa brutto]]</f>
        <v>0</v>
      </c>
      <c r="G6" s="1"/>
    </row>
    <row r="7" spans="1:7" ht="38.25" x14ac:dyDescent="0.2">
      <c r="A7" s="6">
        <v>2</v>
      </c>
      <c r="B7" s="45" t="s">
        <v>77</v>
      </c>
      <c r="C7" s="109" t="s">
        <v>17</v>
      </c>
      <c r="D7" s="110">
        <v>100</v>
      </c>
      <c r="E7" s="17"/>
      <c r="F7" s="17">
        <f>Tabela1103471114[[#This Row],[Ilość]]*Tabela1103471114[[#This Row],[Cena jednostkowa brutto]]</f>
        <v>0</v>
      </c>
      <c r="G7" s="1"/>
    </row>
    <row r="8" spans="1:7" ht="38.25" x14ac:dyDescent="0.2">
      <c r="A8" s="6">
        <v>3</v>
      </c>
      <c r="B8" s="45" t="s">
        <v>78</v>
      </c>
      <c r="C8" s="109" t="s">
        <v>17</v>
      </c>
      <c r="D8" s="110">
        <v>200</v>
      </c>
      <c r="E8" s="17"/>
      <c r="F8" s="17">
        <f>Tabela1103471114[[#This Row],[Ilość]]*Tabela1103471114[[#This Row],[Cena jednostkowa brutto]]</f>
        <v>0</v>
      </c>
      <c r="G8" s="1"/>
    </row>
    <row r="9" spans="1:7" ht="38.25" x14ac:dyDescent="0.2">
      <c r="A9" s="6">
        <v>4</v>
      </c>
      <c r="B9" s="45" t="s">
        <v>79</v>
      </c>
      <c r="C9" s="109" t="s">
        <v>17</v>
      </c>
      <c r="D9" s="110">
        <v>200</v>
      </c>
      <c r="E9" s="17"/>
      <c r="F9" s="17">
        <f>Tabela1103471114[[#This Row],[Ilość]]*Tabela1103471114[[#This Row],[Cena jednostkowa brutto]]</f>
        <v>0</v>
      </c>
      <c r="G9" s="1"/>
    </row>
    <row r="10" spans="1:7" ht="51" x14ac:dyDescent="0.2">
      <c r="A10" s="6">
        <v>5</v>
      </c>
      <c r="B10" s="45" t="s">
        <v>80</v>
      </c>
      <c r="C10" s="109" t="s">
        <v>17</v>
      </c>
      <c r="D10" s="110">
        <v>10</v>
      </c>
      <c r="E10" s="5"/>
      <c r="F10" s="17">
        <f>Tabela1103471114[[#This Row],[Ilość]]*Tabela1103471114[[#This Row],[Cena jednostkowa brutto]]</f>
        <v>0</v>
      </c>
      <c r="G10" s="1"/>
    </row>
    <row r="11" spans="1:7" ht="63.75" x14ac:dyDescent="0.2">
      <c r="A11" s="6">
        <v>6</v>
      </c>
      <c r="B11" s="45" t="s">
        <v>81</v>
      </c>
      <c r="C11" s="109" t="s">
        <v>18</v>
      </c>
      <c r="D11" s="110">
        <v>3</v>
      </c>
      <c r="E11" s="5"/>
      <c r="F11" s="17">
        <f>Tabela1103471114[[#This Row],[Ilość]]*Tabela1103471114[[#This Row],[Cena jednostkowa brutto]]</f>
        <v>0</v>
      </c>
      <c r="G11" s="1"/>
    </row>
    <row r="12" spans="1:7" ht="369.75" x14ac:dyDescent="0.2">
      <c r="A12" s="6">
        <v>7</v>
      </c>
      <c r="B12" s="45" t="s">
        <v>82</v>
      </c>
      <c r="C12" s="109" t="s">
        <v>18</v>
      </c>
      <c r="D12" s="110">
        <v>4</v>
      </c>
      <c r="E12" s="5"/>
      <c r="F12" s="17">
        <f>Tabela1103471114[[#This Row],[Ilość]]*Tabela1103471114[[#This Row],[Cena jednostkowa brutto]]</f>
        <v>0</v>
      </c>
      <c r="G12" s="1"/>
    </row>
    <row r="13" spans="1:7" ht="390" x14ac:dyDescent="0.25">
      <c r="A13" s="6">
        <v>8</v>
      </c>
      <c r="B13" s="111" t="s">
        <v>83</v>
      </c>
      <c r="C13" s="109" t="s">
        <v>66</v>
      </c>
      <c r="D13" s="110">
        <v>1</v>
      </c>
      <c r="E13" s="5"/>
      <c r="F13" s="17">
        <f>Tabela1103471114[[#This Row],[Ilość]]*Tabela1103471114[[#This Row],[Cena jednostkowa brutto]]</f>
        <v>0</v>
      </c>
      <c r="G13" s="1"/>
    </row>
    <row r="14" spans="1:7" x14ac:dyDescent="0.2">
      <c r="A14" s="131"/>
      <c r="B14" s="132"/>
      <c r="C14" s="127"/>
      <c r="D14" s="127"/>
      <c r="E14" s="128"/>
      <c r="F14" s="129">
        <f>SUM(F6:F13)</f>
        <v>0</v>
      </c>
      <c r="G14" s="130"/>
    </row>
    <row r="15" spans="1:7" ht="51" x14ac:dyDescent="0.2">
      <c r="A15" s="66">
        <f>F14</f>
        <v>0</v>
      </c>
      <c r="B15" s="73" t="s">
        <v>12</v>
      </c>
      <c r="F15" s="68"/>
    </row>
    <row r="16" spans="1:7" x14ac:dyDescent="0.2">
      <c r="E16" s="206"/>
      <c r="F16" s="206"/>
    </row>
    <row r="17" spans="1:6" x14ac:dyDescent="0.2">
      <c r="E17" s="207" t="s">
        <v>13</v>
      </c>
      <c r="F17" s="207"/>
    </row>
    <row r="18" spans="1:6" x14ac:dyDescent="0.2">
      <c r="E18" s="208" t="s">
        <v>14</v>
      </c>
      <c r="F18" s="208"/>
    </row>
    <row r="21" spans="1:6" x14ac:dyDescent="0.2">
      <c r="A21" s="74">
        <v>1524</v>
      </c>
      <c r="B21" s="73" t="s">
        <v>15</v>
      </c>
    </row>
  </sheetData>
  <mergeCells count="5">
    <mergeCell ref="F1:G1"/>
    <mergeCell ref="B2:G2"/>
    <mergeCell ref="E16:F16"/>
    <mergeCell ref="E17:F17"/>
    <mergeCell ref="E18:F18"/>
  </mergeCells>
  <conditionalFormatting sqref="F1 F3:G3 F4:F5">
    <cfRule type="cellIs" dxfId="164" priority="2" stopIfTrue="1" operator="equal">
      <formula>0</formula>
    </cfRule>
  </conditionalFormatting>
  <pageMargins left="0.70866141732283472" right="0.70866141732283472" top="0.74803149606299213" bottom="0.74803149606299213" header="0.31496062992125984" footer="0.31496062992125984"/>
  <pageSetup paperSize="9" scale="61" fitToHeight="2"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9"/>
  <sheetViews>
    <sheetView workbookViewId="0">
      <selection activeCell="F12" sqref="F12"/>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101</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77.25" thickTop="1" x14ac:dyDescent="0.2">
      <c r="A6" s="44">
        <v>1</v>
      </c>
      <c r="B6" s="45" t="s">
        <v>84</v>
      </c>
      <c r="C6" s="109" t="s">
        <v>17</v>
      </c>
      <c r="D6" s="110">
        <v>1</v>
      </c>
      <c r="E6" s="56"/>
      <c r="F6" s="24">
        <f>Tabela1103471115[[#This Row],[Ilość]]*Tabela1103471115[[#This Row],[Cena jednostkowa brutto]]</f>
        <v>0</v>
      </c>
      <c r="G6" s="1"/>
    </row>
    <row r="7" spans="1:7" ht="15" x14ac:dyDescent="0.2">
      <c r="A7" s="44">
        <v>2</v>
      </c>
      <c r="B7" s="133" t="s">
        <v>32</v>
      </c>
      <c r="C7" s="109" t="s">
        <v>17</v>
      </c>
      <c r="D7" s="110">
        <v>5</v>
      </c>
      <c r="E7" s="83"/>
      <c r="F7" s="24">
        <f>Tabela1103471115[[#This Row],[Ilość]]*Tabela1103471115[[#This Row],[Cena jednostkowa brutto]]</f>
        <v>0</v>
      </c>
      <c r="G7" s="95"/>
    </row>
    <row r="8" spans="1:7" ht="76.5" x14ac:dyDescent="0.2">
      <c r="A8" s="44">
        <v>3</v>
      </c>
      <c r="B8" s="45" t="s">
        <v>85</v>
      </c>
      <c r="C8" s="109" t="s">
        <v>17</v>
      </c>
      <c r="D8" s="110">
        <v>3</v>
      </c>
      <c r="E8" s="5"/>
      <c r="F8" s="24">
        <f>Tabela1103471115[[#This Row],[Ilość]]*Tabela1103471115[[#This Row],[Cena jednostkowa brutto]]</f>
        <v>0</v>
      </c>
      <c r="G8" s="1"/>
    </row>
    <row r="9" spans="1:7" ht="76.5" x14ac:dyDescent="0.2">
      <c r="A9" s="44">
        <v>4</v>
      </c>
      <c r="B9" s="45" t="s">
        <v>86</v>
      </c>
      <c r="C9" s="109" t="s">
        <v>17</v>
      </c>
      <c r="D9" s="110">
        <v>3</v>
      </c>
      <c r="E9" s="5"/>
      <c r="F9" s="24">
        <f>Tabela1103471115[[#This Row],[Ilość]]*Tabela1103471115[[#This Row],[Cena jednostkowa brutto]]</f>
        <v>0</v>
      </c>
      <c r="G9" s="1"/>
    </row>
    <row r="10" spans="1:7" ht="63.75" x14ac:dyDescent="0.2">
      <c r="A10" s="44">
        <v>5</v>
      </c>
      <c r="B10" s="45" t="s">
        <v>87</v>
      </c>
      <c r="C10" s="109" t="s">
        <v>17</v>
      </c>
      <c r="D10" s="110">
        <v>3</v>
      </c>
      <c r="E10" s="5"/>
      <c r="F10" s="24">
        <f>Tabela1103471115[[#This Row],[Ilość]]*Tabela1103471115[[#This Row],[Cena jednostkowa brutto]]</f>
        <v>0</v>
      </c>
      <c r="G10" s="1"/>
    </row>
    <row r="11" spans="1:7" ht="38.25" x14ac:dyDescent="0.2">
      <c r="A11" s="44">
        <v>6</v>
      </c>
      <c r="B11" s="45" t="s">
        <v>33</v>
      </c>
      <c r="C11" s="14" t="s">
        <v>17</v>
      </c>
      <c r="D11" s="25">
        <v>4</v>
      </c>
      <c r="E11" s="5"/>
      <c r="F11" s="24">
        <f>Tabela1103471115[[#This Row],[Ilość]]*Tabela1103471115[[#This Row],[Cena jednostkowa brutto]]</f>
        <v>0</v>
      </c>
      <c r="G11" s="1"/>
    </row>
    <row r="12" spans="1:7" x14ac:dyDescent="0.2">
      <c r="A12" s="134"/>
      <c r="B12" s="126"/>
      <c r="C12" s="127"/>
      <c r="D12" s="127"/>
      <c r="E12" s="128"/>
      <c r="F12" s="129">
        <f>SUM(F6:F11)</f>
        <v>0</v>
      </c>
      <c r="G12" s="130"/>
    </row>
    <row r="13" spans="1:7" ht="51" x14ac:dyDescent="0.2">
      <c r="A13" s="104">
        <f>F12</f>
        <v>0</v>
      </c>
      <c r="B13" s="73" t="s">
        <v>12</v>
      </c>
      <c r="F13" s="68"/>
    </row>
    <row r="14" spans="1:7" x14ac:dyDescent="0.2">
      <c r="E14" s="206"/>
      <c r="F14" s="206"/>
    </row>
    <row r="15" spans="1:7" x14ac:dyDescent="0.2">
      <c r="E15" s="207" t="s">
        <v>13</v>
      </c>
      <c r="F15" s="207"/>
    </row>
    <row r="16" spans="1:7" x14ac:dyDescent="0.2">
      <c r="E16" s="208" t="s">
        <v>14</v>
      </c>
      <c r="F16" s="208"/>
    </row>
    <row r="19" spans="1:2" x14ac:dyDescent="0.2">
      <c r="A19" s="74">
        <v>1524</v>
      </c>
      <c r="B19" s="73" t="s">
        <v>15</v>
      </c>
    </row>
  </sheetData>
  <mergeCells count="5">
    <mergeCell ref="F1:G1"/>
    <mergeCell ref="B2:G2"/>
    <mergeCell ref="E14:F14"/>
    <mergeCell ref="E15:F15"/>
    <mergeCell ref="E16:F16"/>
  </mergeCells>
  <conditionalFormatting sqref="F1 F3:G3 F4:F5">
    <cfRule type="cellIs" dxfId="144" priority="2"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7"/>
  <sheetViews>
    <sheetView topLeftCell="A9" workbookViewId="0">
      <selection activeCell="F10" sqref="F10"/>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102</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153.75" thickTop="1" x14ac:dyDescent="0.2">
      <c r="A6" s="6">
        <v>1</v>
      </c>
      <c r="B6" s="152" t="s">
        <v>117</v>
      </c>
      <c r="C6" s="109" t="s">
        <v>17</v>
      </c>
      <c r="D6" s="110">
        <v>2</v>
      </c>
      <c r="E6" s="17"/>
      <c r="F6" s="18">
        <f>Tabela1103471116[[#This Row],[Ilość]]*Tabela1103471116[[#This Row],[Cena jednostkowa brutto]]</f>
        <v>0</v>
      </c>
      <c r="G6" s="1"/>
    </row>
    <row r="7" spans="1:7" ht="191.25" x14ac:dyDescent="0.2">
      <c r="A7" s="6">
        <v>2</v>
      </c>
      <c r="B7" s="151" t="s">
        <v>118</v>
      </c>
      <c r="C7" s="10" t="s">
        <v>48</v>
      </c>
      <c r="D7" s="136">
        <v>3</v>
      </c>
      <c r="E7" s="122"/>
      <c r="F7" s="18">
        <f>Tabela1103471116[[#This Row],[Ilość]]*Tabela1103471116[[#This Row],[Cena jednostkowa brutto]]</f>
        <v>0</v>
      </c>
      <c r="G7" s="135"/>
    </row>
    <row r="8" spans="1:7" ht="204" x14ac:dyDescent="0.2">
      <c r="A8" s="6">
        <v>3</v>
      </c>
      <c r="B8" s="151" t="s">
        <v>119</v>
      </c>
      <c r="C8" s="10" t="s">
        <v>17</v>
      </c>
      <c r="D8" s="136">
        <v>3</v>
      </c>
      <c r="E8" s="122"/>
      <c r="F8" s="18">
        <f>Tabela1103471116[[#This Row],[Ilość]]*Tabela1103471116[[#This Row],[Cena jednostkowa brutto]]</f>
        <v>0</v>
      </c>
      <c r="G8" s="135"/>
    </row>
    <row r="9" spans="1:7" ht="216.75" x14ac:dyDescent="0.2">
      <c r="A9" s="6">
        <v>4</v>
      </c>
      <c r="B9" s="151" t="s">
        <v>120</v>
      </c>
      <c r="C9" s="10" t="s">
        <v>17</v>
      </c>
      <c r="D9" s="136">
        <v>3</v>
      </c>
      <c r="E9" s="122"/>
      <c r="F9" s="18">
        <f>Tabela1103471116[[#This Row],[Ilość]]*Tabela1103471116[[#This Row],[Cena jednostkowa brutto]]</f>
        <v>0</v>
      </c>
      <c r="G9" s="135"/>
    </row>
    <row r="10" spans="1:7" x14ac:dyDescent="0.2">
      <c r="A10" s="131"/>
      <c r="B10" s="132"/>
      <c r="C10" s="127"/>
      <c r="D10" s="127"/>
      <c r="E10" s="128"/>
      <c r="F10" s="129">
        <f>SUM(F6:F9)</f>
        <v>0</v>
      </c>
      <c r="G10" s="130"/>
    </row>
    <row r="11" spans="1:7" ht="51" x14ac:dyDescent="0.2">
      <c r="A11" s="66">
        <f>F10</f>
        <v>0</v>
      </c>
      <c r="B11" s="73" t="s">
        <v>12</v>
      </c>
      <c r="F11" s="68"/>
    </row>
    <row r="12" spans="1:7" x14ac:dyDescent="0.2">
      <c r="E12" s="206"/>
      <c r="F12" s="206"/>
    </row>
    <row r="13" spans="1:7" x14ac:dyDescent="0.2">
      <c r="E13" s="207" t="s">
        <v>13</v>
      </c>
      <c r="F13" s="207"/>
    </row>
    <row r="14" spans="1:7" x14ac:dyDescent="0.2">
      <c r="E14" s="208" t="s">
        <v>14</v>
      </c>
      <c r="F14" s="208"/>
    </row>
    <row r="17" spans="1:2" x14ac:dyDescent="0.2">
      <c r="A17" s="74">
        <v>1524</v>
      </c>
      <c r="B17" s="73" t="s">
        <v>15</v>
      </c>
    </row>
  </sheetData>
  <mergeCells count="5">
    <mergeCell ref="F1:G1"/>
    <mergeCell ref="B2:G2"/>
    <mergeCell ref="E12:F12"/>
    <mergeCell ref="E13:F13"/>
    <mergeCell ref="E14:F14"/>
  </mergeCells>
  <conditionalFormatting sqref="F1 F3:G3 F4:F5">
    <cfRule type="cellIs" dxfId="124" priority="3"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14"/>
  <sheetViews>
    <sheetView workbookViewId="0">
      <selection activeCell="F7" sqref="F7"/>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103</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115.5" thickTop="1" x14ac:dyDescent="0.2">
      <c r="A6" s="90">
        <v>1</v>
      </c>
      <c r="B6" s="80" t="s">
        <v>41</v>
      </c>
      <c r="C6" s="91" t="s">
        <v>17</v>
      </c>
      <c r="D6" s="92">
        <v>15</v>
      </c>
      <c r="E6" s="93"/>
      <c r="F6" s="94">
        <f>Tabela1103471117[[#This Row],[Ilość]]*Tabela1103471117[[#This Row],[Cena jednostkowa brutto]]</f>
        <v>0</v>
      </c>
      <c r="G6" s="95"/>
    </row>
    <row r="7" spans="1:7" x14ac:dyDescent="0.2">
      <c r="A7" s="14"/>
      <c r="B7" s="107"/>
      <c r="C7" s="102"/>
      <c r="D7" s="102"/>
      <c r="E7" s="49"/>
      <c r="F7" s="4">
        <f>SUM(F6)</f>
        <v>0</v>
      </c>
      <c r="G7" s="103"/>
    </row>
    <row r="8" spans="1:7" ht="51" x14ac:dyDescent="0.2">
      <c r="A8" s="104">
        <f>F7</f>
        <v>0</v>
      </c>
      <c r="B8" s="73" t="s">
        <v>12</v>
      </c>
      <c r="F8" s="68"/>
    </row>
    <row r="9" spans="1:7" x14ac:dyDescent="0.2">
      <c r="E9" s="206"/>
      <c r="F9" s="206"/>
    </row>
    <row r="10" spans="1:7" x14ac:dyDescent="0.2">
      <c r="E10" s="207" t="s">
        <v>13</v>
      </c>
      <c r="F10" s="207"/>
    </row>
    <row r="11" spans="1:7" x14ac:dyDescent="0.2">
      <c r="E11" s="208" t="s">
        <v>14</v>
      </c>
      <c r="F11" s="208"/>
    </row>
    <row r="14" spans="1:7" x14ac:dyDescent="0.2">
      <c r="A14" s="74">
        <v>1524</v>
      </c>
      <c r="B14" s="73" t="s">
        <v>15</v>
      </c>
    </row>
  </sheetData>
  <mergeCells count="5">
    <mergeCell ref="F1:G1"/>
    <mergeCell ref="B2:G2"/>
    <mergeCell ref="E9:F9"/>
    <mergeCell ref="E10:F10"/>
    <mergeCell ref="E11:F11"/>
  </mergeCells>
  <conditionalFormatting sqref="F1 F3:G3 F4:F5">
    <cfRule type="cellIs" dxfId="104" priority="4"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4"/>
  <sheetViews>
    <sheetView zoomScaleNormal="100" workbookViewId="0">
      <selection activeCell="F7" sqref="F7"/>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8" width="16.5703125" style="13" bestFit="1" customWidth="1"/>
    <col min="9" max="16384" width="9.140625" style="13"/>
  </cols>
  <sheetData>
    <row r="1" spans="1:7" x14ac:dyDescent="0.2">
      <c r="D1" s="60"/>
      <c r="F1" s="204"/>
      <c r="G1" s="204"/>
    </row>
    <row r="2" spans="1:7" ht="18" customHeight="1" x14ac:dyDescent="0.2">
      <c r="B2" s="205" t="s">
        <v>104</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409.5" customHeight="1" thickTop="1" x14ac:dyDescent="0.2">
      <c r="A6" s="9">
        <v>1</v>
      </c>
      <c r="B6" s="147" t="s">
        <v>116</v>
      </c>
      <c r="C6" s="146" t="s">
        <v>112</v>
      </c>
      <c r="D6" s="55">
        <v>1</v>
      </c>
      <c r="E6" s="54"/>
      <c r="F6" s="52">
        <f>Tabela1103471119[[#This Row],[Ilość]]*Tabela1103471119[[#This Row],[Cena jednostkowa brutto]]</f>
        <v>0</v>
      </c>
      <c r="G6" s="1"/>
    </row>
    <row r="7" spans="1:7" x14ac:dyDescent="0.2">
      <c r="A7" s="131"/>
      <c r="B7" s="142"/>
      <c r="C7" s="140"/>
      <c r="D7" s="140"/>
      <c r="E7" s="122"/>
      <c r="F7" s="123">
        <f>SUM(F6:F6)</f>
        <v>0</v>
      </c>
      <c r="G7" s="143"/>
    </row>
    <row r="8" spans="1:7" ht="51" x14ac:dyDescent="0.2">
      <c r="A8" s="66">
        <f>F7</f>
        <v>0</v>
      </c>
      <c r="B8" s="73" t="s">
        <v>12</v>
      </c>
      <c r="F8" s="68"/>
    </row>
    <row r="9" spans="1:7" x14ac:dyDescent="0.2">
      <c r="E9" s="206"/>
      <c r="F9" s="206"/>
    </row>
    <row r="10" spans="1:7" x14ac:dyDescent="0.2">
      <c r="E10" s="207" t="s">
        <v>13</v>
      </c>
      <c r="F10" s="207"/>
    </row>
    <row r="11" spans="1:7" x14ac:dyDescent="0.2">
      <c r="E11" s="208" t="s">
        <v>14</v>
      </c>
      <c r="F11" s="208"/>
    </row>
    <row r="14" spans="1:7" x14ac:dyDescent="0.2">
      <c r="A14" s="74">
        <v>1524</v>
      </c>
      <c r="B14" s="73" t="s">
        <v>15</v>
      </c>
    </row>
  </sheetData>
  <mergeCells count="5">
    <mergeCell ref="E11:F11"/>
    <mergeCell ref="E10:F10"/>
    <mergeCell ref="E9:F9"/>
    <mergeCell ref="F1:G1"/>
    <mergeCell ref="B2:G2"/>
  </mergeCells>
  <conditionalFormatting sqref="F1 F3:G3 F4:F5">
    <cfRule type="cellIs" dxfId="83" priority="5"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14"/>
  <sheetViews>
    <sheetView workbookViewId="0">
      <selection activeCell="F7" sqref="F7"/>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105</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153.75" thickTop="1" x14ac:dyDescent="0.2">
      <c r="A6" s="6">
        <v>1</v>
      </c>
      <c r="B6" s="80" t="s">
        <v>34</v>
      </c>
      <c r="C6" s="2" t="s">
        <v>17</v>
      </c>
      <c r="D6" s="20">
        <v>3</v>
      </c>
      <c r="E6" s="17"/>
      <c r="F6" s="17">
        <f>Tabela1103471120[[#This Row],[Ilość]]*Tabela1103471120[[#This Row],[Cena jednostkowa brutto]]</f>
        <v>0</v>
      </c>
      <c r="G6" s="2"/>
    </row>
    <row r="7" spans="1:7" x14ac:dyDescent="0.2">
      <c r="A7" s="98"/>
      <c r="B7" s="101"/>
      <c r="C7" s="102"/>
      <c r="D7" s="102"/>
      <c r="E7" s="5"/>
      <c r="F7" s="4">
        <f>SUM(F6)</f>
        <v>0</v>
      </c>
      <c r="G7" s="103"/>
    </row>
    <row r="8" spans="1:7" ht="51" x14ac:dyDescent="0.2">
      <c r="A8" s="66">
        <f>F7</f>
        <v>0</v>
      </c>
      <c r="B8" s="73" t="s">
        <v>12</v>
      </c>
      <c r="F8" s="68"/>
    </row>
    <row r="9" spans="1:7" x14ac:dyDescent="0.2">
      <c r="E9" s="206"/>
      <c r="F9" s="206"/>
    </row>
    <row r="10" spans="1:7" x14ac:dyDescent="0.2">
      <c r="E10" s="207" t="s">
        <v>13</v>
      </c>
      <c r="F10" s="207"/>
    </row>
    <row r="11" spans="1:7" x14ac:dyDescent="0.2">
      <c r="E11" s="208" t="s">
        <v>14</v>
      </c>
      <c r="F11" s="208"/>
    </row>
    <row r="14" spans="1:7" x14ac:dyDescent="0.2">
      <c r="A14" s="74">
        <v>1524</v>
      </c>
      <c r="B14" s="73" t="s">
        <v>15</v>
      </c>
    </row>
  </sheetData>
  <mergeCells count="5">
    <mergeCell ref="F1:G1"/>
    <mergeCell ref="B2:G2"/>
    <mergeCell ref="E9:F9"/>
    <mergeCell ref="E10:F10"/>
    <mergeCell ref="E11:F11"/>
  </mergeCells>
  <conditionalFormatting sqref="F1 F3:G3 F4:F5">
    <cfRule type="cellIs" dxfId="64" priority="5" stopIfTrue="1" operator="equal">
      <formula>0</formula>
    </cfRule>
  </conditionalFormatting>
  <conditionalFormatting sqref="G6">
    <cfRule type="duplicateValues" dxfId="63" priority="37"/>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16"/>
  <sheetViews>
    <sheetView workbookViewId="0">
      <selection activeCell="F9" sqref="F9"/>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106</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39" thickTop="1" x14ac:dyDescent="0.2">
      <c r="A6" s="6">
        <v>1</v>
      </c>
      <c r="B6" s="45" t="s">
        <v>35</v>
      </c>
      <c r="C6" s="14" t="s">
        <v>20</v>
      </c>
      <c r="D6" s="25">
        <v>10</v>
      </c>
      <c r="E6" s="17"/>
      <c r="F6" s="17">
        <f>Tabela110347112021[[#This Row],[Ilość]]*Tabela110347112021[[#This Row],[Cena jednostkowa brutto]]</f>
        <v>0</v>
      </c>
      <c r="G6" s="2"/>
    </row>
    <row r="7" spans="1:7" ht="51" x14ac:dyDescent="0.2">
      <c r="A7" s="6">
        <v>2</v>
      </c>
      <c r="B7" s="45" t="s">
        <v>36</v>
      </c>
      <c r="C7" s="100" t="s">
        <v>17</v>
      </c>
      <c r="D7" s="100">
        <v>10</v>
      </c>
      <c r="E7" s="5"/>
      <c r="F7" s="17">
        <f>Tabela110347112021[[#This Row],[Ilość]]*Tabela110347112021[[#This Row],[Cena jednostkowa brutto]]</f>
        <v>0</v>
      </c>
      <c r="G7" s="2"/>
    </row>
    <row r="8" spans="1:7" ht="89.25" x14ac:dyDescent="0.2">
      <c r="A8" s="6">
        <v>3</v>
      </c>
      <c r="B8" s="112" t="s">
        <v>108</v>
      </c>
      <c r="C8" s="100" t="s">
        <v>20</v>
      </c>
      <c r="D8" s="99">
        <v>50</v>
      </c>
      <c r="E8" s="5"/>
      <c r="F8" s="17">
        <f>Tabela110347112021[[#This Row],[Ilość]]*Tabela110347112021[[#This Row],[Cena jednostkowa brutto]]</f>
        <v>0</v>
      </c>
      <c r="G8" s="2"/>
    </row>
    <row r="9" spans="1:7" x14ac:dyDescent="0.2">
      <c r="A9" s="131"/>
      <c r="B9" s="142"/>
      <c r="C9" s="140"/>
      <c r="D9" s="140"/>
      <c r="E9" s="122"/>
      <c r="F9" s="123">
        <f>SUM(F6:F8)</f>
        <v>0</v>
      </c>
      <c r="G9" s="143"/>
    </row>
    <row r="10" spans="1:7" ht="51" x14ac:dyDescent="0.2">
      <c r="A10" s="66">
        <f>F9</f>
        <v>0</v>
      </c>
      <c r="B10" s="73" t="s">
        <v>12</v>
      </c>
      <c r="F10" s="68"/>
    </row>
    <row r="11" spans="1:7" x14ac:dyDescent="0.2">
      <c r="E11" s="206"/>
      <c r="F11" s="206"/>
    </row>
    <row r="12" spans="1:7" x14ac:dyDescent="0.2">
      <c r="E12" s="207" t="s">
        <v>13</v>
      </c>
      <c r="F12" s="207"/>
    </row>
    <row r="13" spans="1:7" x14ac:dyDescent="0.2">
      <c r="E13" s="208" t="s">
        <v>14</v>
      </c>
      <c r="F13" s="208"/>
    </row>
    <row r="16" spans="1:7" x14ac:dyDescent="0.2">
      <c r="A16" s="74">
        <v>1524</v>
      </c>
      <c r="B16" s="73" t="s">
        <v>15</v>
      </c>
    </row>
  </sheetData>
  <mergeCells count="5">
    <mergeCell ref="F1:G1"/>
    <mergeCell ref="B2:G2"/>
    <mergeCell ref="E11:F11"/>
    <mergeCell ref="E12:F12"/>
    <mergeCell ref="E13:F13"/>
  </mergeCells>
  <conditionalFormatting sqref="F1 F3:G3 F4:F5">
    <cfRule type="cellIs" dxfId="43" priority="5" stopIfTrue="1" operator="equal">
      <formula>0</formula>
    </cfRule>
  </conditionalFormatting>
  <conditionalFormatting sqref="G6">
    <cfRule type="duplicateValues" dxfId="42" priority="4"/>
  </conditionalFormatting>
  <conditionalFormatting sqref="G7:G8">
    <cfRule type="duplicateValues" dxfId="41" priority="38"/>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0"/>
  <sheetViews>
    <sheetView workbookViewId="0">
      <selection activeCell="F8" sqref="F8"/>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107</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90" thickTop="1" x14ac:dyDescent="0.2">
      <c r="A6" s="6">
        <v>1</v>
      </c>
      <c r="B6" s="45" t="s">
        <v>88</v>
      </c>
      <c r="C6" s="109" t="s">
        <v>17</v>
      </c>
      <c r="D6" s="14">
        <v>2</v>
      </c>
      <c r="E6" s="17"/>
      <c r="F6" s="17">
        <f>Tabela11034711202118[[#This Row],[Ilość]]*Tabela11034711202118[[#This Row],[Cena jednostkowa brutto]]</f>
        <v>0</v>
      </c>
      <c r="G6" s="2"/>
    </row>
    <row r="7" spans="1:7" ht="140.25" x14ac:dyDescent="0.2">
      <c r="A7" s="6">
        <v>2</v>
      </c>
      <c r="B7" s="45" t="s">
        <v>89</v>
      </c>
      <c r="C7" s="109" t="s">
        <v>17</v>
      </c>
      <c r="D7" s="25">
        <v>40</v>
      </c>
      <c r="E7" s="5"/>
      <c r="F7" s="17">
        <f>Tabela11034711202118[[#This Row],[Ilość]]*Tabela11034711202118[[#This Row],[Cena jednostkowa brutto]]</f>
        <v>0</v>
      </c>
      <c r="G7" s="2"/>
    </row>
    <row r="8" spans="1:7" ht="140.25" x14ac:dyDescent="0.2">
      <c r="A8" s="6">
        <v>3</v>
      </c>
      <c r="B8" s="45" t="s">
        <v>37</v>
      </c>
      <c r="C8" s="109" t="s">
        <v>17</v>
      </c>
      <c r="D8" s="25">
        <v>20</v>
      </c>
      <c r="E8" s="5"/>
      <c r="F8" s="17">
        <f>Tabela11034711202118[[#This Row],[Ilość]]*Tabela11034711202118[[#This Row],[Cena jednostkowa brutto]]</f>
        <v>0</v>
      </c>
      <c r="G8" s="2"/>
    </row>
    <row r="9" spans="1:7" ht="63.75" x14ac:dyDescent="0.2">
      <c r="A9" s="6">
        <v>4</v>
      </c>
      <c r="B9" s="45" t="s">
        <v>90</v>
      </c>
      <c r="C9" s="109" t="s">
        <v>17</v>
      </c>
      <c r="D9" s="25">
        <v>3</v>
      </c>
      <c r="E9" s="5"/>
      <c r="F9" s="17">
        <f>Tabela11034711202118[[#This Row],[Ilość]]*Tabela11034711202118[[#This Row],[Cena jednostkowa brutto]]</f>
        <v>0</v>
      </c>
      <c r="G9" s="1"/>
    </row>
    <row r="10" spans="1:7" ht="63.75" x14ac:dyDescent="0.2">
      <c r="A10" s="6">
        <v>5</v>
      </c>
      <c r="B10" s="45" t="s">
        <v>91</v>
      </c>
      <c r="C10" s="109" t="s">
        <v>17</v>
      </c>
      <c r="D10" s="110">
        <v>1</v>
      </c>
      <c r="E10" s="5"/>
      <c r="F10" s="17">
        <f>Tabela11034711202118[[#This Row],[Ilość]]*Tabela11034711202118[[#This Row],[Cena jednostkowa brutto]]</f>
        <v>0</v>
      </c>
      <c r="G10" s="1"/>
    </row>
    <row r="11" spans="1:7" ht="90" x14ac:dyDescent="0.25">
      <c r="A11" s="6">
        <v>6</v>
      </c>
      <c r="B11" s="116" t="s">
        <v>271</v>
      </c>
      <c r="C11" s="14" t="s">
        <v>48</v>
      </c>
      <c r="D11" s="25">
        <v>6</v>
      </c>
      <c r="E11" s="5"/>
      <c r="F11" s="17">
        <f>Tabela11034711202118[[#This Row],[Ilość]]*Tabela11034711202118[[#This Row],[Cena jednostkowa brutto]]</f>
        <v>0</v>
      </c>
      <c r="G11" s="1"/>
    </row>
    <row r="12" spans="1:7" ht="191.25" x14ac:dyDescent="0.2">
      <c r="A12" s="6">
        <v>7</v>
      </c>
      <c r="B12" s="153" t="s">
        <v>272</v>
      </c>
      <c r="C12" s="14" t="s">
        <v>18</v>
      </c>
      <c r="D12" s="25">
        <v>1</v>
      </c>
      <c r="E12" s="5"/>
      <c r="F12" s="17">
        <f>Tabela11034711202118[[#This Row],[Ilość]]*Tabela11034711202118[[#This Row],[Cena jednostkowa brutto]]</f>
        <v>0</v>
      </c>
      <c r="G12" s="1"/>
    </row>
    <row r="13" spans="1:7" x14ac:dyDescent="0.2">
      <c r="A13" s="131"/>
      <c r="B13" s="132"/>
      <c r="C13" s="127"/>
      <c r="D13" s="127"/>
      <c r="E13" s="128"/>
      <c r="F13" s="129">
        <f>SUM(F6:F12)</f>
        <v>0</v>
      </c>
      <c r="G13" s="130"/>
    </row>
    <row r="14" spans="1:7" ht="51" x14ac:dyDescent="0.2">
      <c r="A14" s="66">
        <f>F13</f>
        <v>0</v>
      </c>
      <c r="B14" s="73" t="s">
        <v>12</v>
      </c>
      <c r="F14" s="68"/>
    </row>
    <row r="15" spans="1:7" x14ac:dyDescent="0.2">
      <c r="E15" s="206"/>
      <c r="F15" s="206"/>
    </row>
    <row r="16" spans="1:7" x14ac:dyDescent="0.2">
      <c r="E16" s="207" t="s">
        <v>13</v>
      </c>
      <c r="F16" s="207"/>
    </row>
    <row r="17" spans="1:6" x14ac:dyDescent="0.2">
      <c r="E17" s="208" t="s">
        <v>14</v>
      </c>
      <c r="F17" s="208"/>
    </row>
    <row r="20" spans="1:6" x14ac:dyDescent="0.2">
      <c r="A20" s="74">
        <v>1524</v>
      </c>
      <c r="B20" s="73" t="s">
        <v>15</v>
      </c>
    </row>
  </sheetData>
  <mergeCells count="5">
    <mergeCell ref="F1:G1"/>
    <mergeCell ref="B2:G2"/>
    <mergeCell ref="E15:F15"/>
    <mergeCell ref="E16:F16"/>
    <mergeCell ref="E17:F17"/>
  </mergeCells>
  <conditionalFormatting sqref="F1 F3:G3 F4:F5">
    <cfRule type="cellIs" dxfId="21" priority="2" stopIfTrue="1" operator="equal">
      <formula>0</formula>
    </cfRule>
  </conditionalFormatting>
  <conditionalFormatting sqref="G6">
    <cfRule type="duplicateValues" dxfId="20" priority="1"/>
  </conditionalFormatting>
  <conditionalFormatting sqref="G7:G8">
    <cfRule type="duplicateValues" dxfId="19" priority="3"/>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D3F07-11A8-42A9-8677-9D4ABFE96F72}">
  <dimension ref="A1:Q35"/>
  <sheetViews>
    <sheetView topLeftCell="D1" workbookViewId="0">
      <selection activeCell="I7" sqref="I7:M7"/>
    </sheetView>
  </sheetViews>
  <sheetFormatPr defaultColWidth="59.140625" defaultRowHeight="12.75" x14ac:dyDescent="0.2"/>
  <cols>
    <col min="1" max="1" width="3.85546875" style="162" bestFit="1" customWidth="1"/>
    <col min="2" max="2" width="84.42578125" style="162" customWidth="1"/>
    <col min="3" max="3" width="14.5703125" style="163" customWidth="1"/>
    <col min="4" max="4" width="4.28515625" style="164" bestFit="1" customWidth="1"/>
    <col min="5" max="5" width="14.7109375" style="164" customWidth="1"/>
    <col min="6" max="6" width="14.28515625" style="164" bestFit="1" customWidth="1"/>
    <col min="7" max="7" width="14.28515625" style="165" customWidth="1"/>
    <col min="8" max="8" width="20.28515625" style="167" customWidth="1"/>
    <col min="9" max="17" width="12.5703125" style="167" customWidth="1"/>
    <col min="18" max="16384" width="59.140625" style="167"/>
  </cols>
  <sheetData>
    <row r="1" spans="1:17" x14ac:dyDescent="0.2">
      <c r="A1" s="218" t="s">
        <v>273</v>
      </c>
      <c r="B1" s="218"/>
      <c r="C1" s="218"/>
      <c r="D1" s="218"/>
      <c r="E1" s="218"/>
      <c r="F1" s="218"/>
      <c r="G1" s="218"/>
      <c r="H1" s="218"/>
    </row>
    <row r="2" spans="1:17" x14ac:dyDescent="0.2">
      <c r="A2" s="219" t="s">
        <v>311</v>
      </c>
      <c r="B2" s="219"/>
      <c r="C2" s="219"/>
      <c r="D2" s="219"/>
      <c r="E2" s="219"/>
      <c r="F2" s="219"/>
      <c r="G2" s="219"/>
      <c r="H2" s="168"/>
    </row>
    <row r="3" spans="1:17" x14ac:dyDescent="0.2">
      <c r="A3" s="220" t="s">
        <v>274</v>
      </c>
      <c r="B3" s="220"/>
      <c r="C3" s="220"/>
      <c r="D3" s="220"/>
      <c r="E3" s="220"/>
      <c r="F3" s="220"/>
      <c r="G3" s="220"/>
      <c r="H3" s="162"/>
    </row>
    <row r="4" spans="1:17" ht="51" x14ac:dyDescent="0.2">
      <c r="A4" s="158" t="s">
        <v>275</v>
      </c>
      <c r="B4" s="158" t="s">
        <v>276</v>
      </c>
      <c r="C4" s="159" t="s">
        <v>309</v>
      </c>
      <c r="D4" s="158" t="s">
        <v>277</v>
      </c>
      <c r="E4" s="159" t="s">
        <v>278</v>
      </c>
      <c r="F4" s="159" t="s">
        <v>279</v>
      </c>
      <c r="G4" s="159" t="s">
        <v>312</v>
      </c>
      <c r="H4" s="169" t="s">
        <v>280</v>
      </c>
    </row>
    <row r="5" spans="1:17" x14ac:dyDescent="0.2">
      <c r="A5" s="160">
        <v>1</v>
      </c>
      <c r="B5" s="160">
        <v>2</v>
      </c>
      <c r="C5" s="160">
        <v>3</v>
      </c>
      <c r="D5" s="160">
        <v>4</v>
      </c>
      <c r="E5" s="160">
        <v>5</v>
      </c>
      <c r="F5" s="160">
        <v>6</v>
      </c>
      <c r="G5" s="160">
        <v>7</v>
      </c>
      <c r="H5" s="160">
        <v>8</v>
      </c>
    </row>
    <row r="6" spans="1:17" ht="191.25" customHeight="1" x14ac:dyDescent="0.2">
      <c r="A6" s="170">
        <v>1</v>
      </c>
      <c r="B6" s="171" t="s">
        <v>281</v>
      </c>
      <c r="C6" s="172">
        <v>1</v>
      </c>
      <c r="D6" s="172" t="s">
        <v>282</v>
      </c>
      <c r="E6" s="173"/>
      <c r="F6" s="173">
        <f>C6*E6</f>
        <v>0</v>
      </c>
      <c r="G6" s="174">
        <v>1</v>
      </c>
      <c r="H6" s="175"/>
      <c r="I6" s="214" t="s">
        <v>310</v>
      </c>
      <c r="J6" s="215"/>
      <c r="K6" s="215"/>
      <c r="L6" s="215"/>
      <c r="M6" s="215"/>
      <c r="N6" s="202"/>
      <c r="O6" s="202"/>
      <c r="P6" s="202"/>
      <c r="Q6" s="202"/>
    </row>
    <row r="7" spans="1:17" ht="127.5" customHeight="1" x14ac:dyDescent="0.2">
      <c r="A7" s="170">
        <v>2</v>
      </c>
      <c r="B7" s="171" t="s">
        <v>283</v>
      </c>
      <c r="C7" s="172">
        <v>1</v>
      </c>
      <c r="D7" s="172" t="s">
        <v>282</v>
      </c>
      <c r="E7" s="173"/>
      <c r="F7" s="173">
        <f t="shared" ref="F7:F30" si="0">C7*E7</f>
        <v>0</v>
      </c>
      <c r="G7" s="174">
        <v>1</v>
      </c>
      <c r="H7" s="161"/>
      <c r="I7" s="216" t="s">
        <v>313</v>
      </c>
      <c r="J7" s="217"/>
      <c r="K7" s="217"/>
      <c r="L7" s="217"/>
      <c r="M7" s="217"/>
      <c r="N7" s="203"/>
      <c r="O7" s="203"/>
      <c r="P7" s="203"/>
      <c r="Q7" s="203"/>
    </row>
    <row r="8" spans="1:17" ht="318.75" x14ac:dyDescent="0.2">
      <c r="A8" s="170">
        <v>3</v>
      </c>
      <c r="B8" s="171" t="s">
        <v>284</v>
      </c>
      <c r="C8" s="172">
        <v>1</v>
      </c>
      <c r="D8" s="172" t="s">
        <v>282</v>
      </c>
      <c r="E8" s="173"/>
      <c r="F8" s="173">
        <f t="shared" si="0"/>
        <v>0</v>
      </c>
      <c r="G8" s="174">
        <v>1</v>
      </c>
      <c r="H8" s="175"/>
    </row>
    <row r="9" spans="1:17" ht="140.25" x14ac:dyDescent="0.2">
      <c r="A9" s="170">
        <v>4</v>
      </c>
      <c r="B9" s="176" t="s">
        <v>285</v>
      </c>
      <c r="C9" s="172">
        <v>6</v>
      </c>
      <c r="D9" s="172" t="s">
        <v>282</v>
      </c>
      <c r="E9" s="173"/>
      <c r="F9" s="173">
        <f t="shared" si="0"/>
        <v>0</v>
      </c>
      <c r="G9" s="174">
        <v>4</v>
      </c>
      <c r="H9" s="175"/>
    </row>
    <row r="10" spans="1:17" ht="331.5" x14ac:dyDescent="0.2">
      <c r="A10" s="170">
        <v>5</v>
      </c>
      <c r="B10" s="177" t="s">
        <v>286</v>
      </c>
      <c r="C10" s="172">
        <v>1</v>
      </c>
      <c r="D10" s="172" t="s">
        <v>287</v>
      </c>
      <c r="E10" s="173"/>
      <c r="F10" s="173">
        <f t="shared" si="0"/>
        <v>0</v>
      </c>
      <c r="G10" s="174">
        <v>1</v>
      </c>
      <c r="H10" s="175"/>
    </row>
    <row r="11" spans="1:17" ht="114.75" x14ac:dyDescent="0.2">
      <c r="A11" s="170">
        <v>6</v>
      </c>
      <c r="B11" s="176" t="s">
        <v>288</v>
      </c>
      <c r="C11" s="172">
        <v>4</v>
      </c>
      <c r="D11" s="172" t="s">
        <v>282</v>
      </c>
      <c r="E11" s="173"/>
      <c r="F11" s="173">
        <f t="shared" si="0"/>
        <v>0</v>
      </c>
      <c r="G11" s="174">
        <v>4</v>
      </c>
      <c r="H11" s="175"/>
    </row>
    <row r="12" spans="1:17" ht="102" x14ac:dyDescent="0.2">
      <c r="A12" s="170">
        <v>7</v>
      </c>
      <c r="B12" s="176" t="s">
        <v>289</v>
      </c>
      <c r="C12" s="172">
        <v>4</v>
      </c>
      <c r="D12" s="172" t="s">
        <v>282</v>
      </c>
      <c r="E12" s="173"/>
      <c r="F12" s="173">
        <f t="shared" si="0"/>
        <v>0</v>
      </c>
      <c r="G12" s="174">
        <v>4</v>
      </c>
      <c r="H12" s="175"/>
    </row>
    <row r="13" spans="1:17" ht="89.25" x14ac:dyDescent="0.2">
      <c r="A13" s="170">
        <v>8</v>
      </c>
      <c r="B13" s="176" t="s">
        <v>290</v>
      </c>
      <c r="C13" s="172">
        <v>3</v>
      </c>
      <c r="D13" s="172" t="s">
        <v>282</v>
      </c>
      <c r="E13" s="173"/>
      <c r="F13" s="173">
        <f t="shared" si="0"/>
        <v>0</v>
      </c>
      <c r="G13" s="174">
        <v>1</v>
      </c>
      <c r="H13" s="175"/>
    </row>
    <row r="14" spans="1:17" ht="242.25" x14ac:dyDescent="0.2">
      <c r="A14" s="170">
        <v>9</v>
      </c>
      <c r="B14" s="176" t="s">
        <v>291</v>
      </c>
      <c r="C14" s="172">
        <v>2</v>
      </c>
      <c r="D14" s="172" t="s">
        <v>282</v>
      </c>
      <c r="E14" s="173"/>
      <c r="F14" s="173">
        <f t="shared" si="0"/>
        <v>0</v>
      </c>
      <c r="G14" s="174">
        <v>2</v>
      </c>
      <c r="H14" s="175"/>
    </row>
    <row r="15" spans="1:17" ht="255" x14ac:dyDescent="0.2">
      <c r="A15" s="170">
        <v>10</v>
      </c>
      <c r="B15" s="176" t="s">
        <v>292</v>
      </c>
      <c r="C15" s="172">
        <v>3</v>
      </c>
      <c r="D15" s="172" t="s">
        <v>282</v>
      </c>
      <c r="E15" s="173"/>
      <c r="F15" s="173">
        <f t="shared" si="0"/>
        <v>0</v>
      </c>
      <c r="G15" s="174">
        <v>2</v>
      </c>
      <c r="H15" s="175"/>
    </row>
    <row r="16" spans="1:17" ht="153" x14ac:dyDescent="0.2">
      <c r="A16" s="170">
        <v>11</v>
      </c>
      <c r="B16" s="176" t="s">
        <v>293</v>
      </c>
      <c r="C16" s="172">
        <v>1</v>
      </c>
      <c r="D16" s="172" t="s">
        <v>287</v>
      </c>
      <c r="E16" s="173"/>
      <c r="F16" s="173">
        <f t="shared" si="0"/>
        <v>0</v>
      </c>
      <c r="G16" s="174">
        <v>1</v>
      </c>
      <c r="H16" s="175"/>
    </row>
    <row r="17" spans="1:8" ht="344.25" x14ac:dyDescent="0.2">
      <c r="A17" s="170">
        <v>12</v>
      </c>
      <c r="B17" s="176" t="s">
        <v>294</v>
      </c>
      <c r="C17" s="172">
        <v>1</v>
      </c>
      <c r="D17" s="172" t="s">
        <v>282</v>
      </c>
      <c r="E17" s="173"/>
      <c r="F17" s="173">
        <f t="shared" si="0"/>
        <v>0</v>
      </c>
      <c r="G17" s="174">
        <v>1</v>
      </c>
      <c r="H17" s="175"/>
    </row>
    <row r="18" spans="1:8" ht="229.5" x14ac:dyDescent="0.2">
      <c r="A18" s="170">
        <v>13</v>
      </c>
      <c r="B18" s="176" t="s">
        <v>295</v>
      </c>
      <c r="C18" s="172">
        <v>10</v>
      </c>
      <c r="D18" s="172" t="s">
        <v>287</v>
      </c>
      <c r="E18" s="173"/>
      <c r="F18" s="173">
        <f t="shared" si="0"/>
        <v>0</v>
      </c>
      <c r="G18" s="174">
        <v>5</v>
      </c>
      <c r="H18" s="175"/>
    </row>
    <row r="19" spans="1:8" ht="178.5" x14ac:dyDescent="0.2">
      <c r="A19" s="170">
        <v>14</v>
      </c>
      <c r="B19" s="171" t="s">
        <v>296</v>
      </c>
      <c r="C19" s="172">
        <v>1</v>
      </c>
      <c r="D19" s="172" t="s">
        <v>282</v>
      </c>
      <c r="E19" s="173"/>
      <c r="F19" s="173">
        <f t="shared" si="0"/>
        <v>0</v>
      </c>
      <c r="G19" s="174">
        <v>0</v>
      </c>
      <c r="H19" s="175"/>
    </row>
    <row r="20" spans="1:8" ht="76.5" x14ac:dyDescent="0.2">
      <c r="A20" s="170">
        <v>15</v>
      </c>
      <c r="B20" s="171" t="s">
        <v>297</v>
      </c>
      <c r="C20" s="172">
        <v>1</v>
      </c>
      <c r="D20" s="172" t="s">
        <v>287</v>
      </c>
      <c r="E20" s="173"/>
      <c r="F20" s="173">
        <f t="shared" si="0"/>
        <v>0</v>
      </c>
      <c r="G20" s="174">
        <v>1</v>
      </c>
      <c r="H20" s="175"/>
    </row>
    <row r="21" spans="1:8" ht="242.25" x14ac:dyDescent="0.2">
      <c r="A21" s="170">
        <v>16</v>
      </c>
      <c r="B21" s="171" t="s">
        <v>298</v>
      </c>
      <c r="C21" s="172">
        <v>1</v>
      </c>
      <c r="D21" s="172" t="s">
        <v>287</v>
      </c>
      <c r="E21" s="173"/>
      <c r="F21" s="173">
        <f t="shared" si="0"/>
        <v>0</v>
      </c>
      <c r="G21" s="174">
        <v>0</v>
      </c>
      <c r="H21" s="175"/>
    </row>
    <row r="22" spans="1:8" ht="153" x14ac:dyDescent="0.2">
      <c r="A22" s="170">
        <v>17</v>
      </c>
      <c r="B22" s="171" t="s">
        <v>299</v>
      </c>
      <c r="C22" s="172">
        <v>24</v>
      </c>
      <c r="D22" s="172" t="s">
        <v>287</v>
      </c>
      <c r="E22" s="173"/>
      <c r="F22" s="173">
        <f t="shared" si="0"/>
        <v>0</v>
      </c>
      <c r="G22" s="174">
        <v>20</v>
      </c>
      <c r="H22" s="175"/>
    </row>
    <row r="23" spans="1:8" ht="306" x14ac:dyDescent="0.2">
      <c r="A23" s="170">
        <v>18</v>
      </c>
      <c r="B23" s="171" t="s">
        <v>300</v>
      </c>
      <c r="C23" s="172">
        <v>4</v>
      </c>
      <c r="D23" s="172" t="s">
        <v>287</v>
      </c>
      <c r="E23" s="173"/>
      <c r="F23" s="173">
        <f t="shared" si="0"/>
        <v>0</v>
      </c>
      <c r="G23" s="174">
        <v>4</v>
      </c>
      <c r="H23" s="175"/>
    </row>
    <row r="24" spans="1:8" ht="165.75" x14ac:dyDescent="0.2">
      <c r="A24" s="170">
        <v>19</v>
      </c>
      <c r="B24" s="171" t="s">
        <v>301</v>
      </c>
      <c r="C24" s="172">
        <v>2</v>
      </c>
      <c r="D24" s="172" t="s">
        <v>287</v>
      </c>
      <c r="E24" s="173"/>
      <c r="F24" s="173">
        <f t="shared" si="0"/>
        <v>0</v>
      </c>
      <c r="G24" s="174">
        <v>0</v>
      </c>
      <c r="H24" s="175"/>
    </row>
    <row r="25" spans="1:8" ht="76.5" x14ac:dyDescent="0.2">
      <c r="A25" s="170">
        <v>20</v>
      </c>
      <c r="B25" s="171" t="s">
        <v>302</v>
      </c>
      <c r="C25" s="172">
        <v>1</v>
      </c>
      <c r="D25" s="172" t="s">
        <v>287</v>
      </c>
      <c r="E25" s="173"/>
      <c r="F25" s="173">
        <f t="shared" si="0"/>
        <v>0</v>
      </c>
      <c r="G25" s="174">
        <v>0</v>
      </c>
      <c r="H25" s="175"/>
    </row>
    <row r="26" spans="1:8" ht="331.5" x14ac:dyDescent="0.2">
      <c r="A26" s="170">
        <v>21</v>
      </c>
      <c r="B26" s="171" t="s">
        <v>303</v>
      </c>
      <c r="C26" s="172">
        <v>1</v>
      </c>
      <c r="D26" s="172" t="s">
        <v>287</v>
      </c>
      <c r="E26" s="173"/>
      <c r="F26" s="173">
        <f t="shared" si="0"/>
        <v>0</v>
      </c>
      <c r="G26" s="174">
        <v>1</v>
      </c>
      <c r="H26" s="175"/>
    </row>
    <row r="27" spans="1:8" ht="409.5" x14ac:dyDescent="0.2">
      <c r="A27" s="170">
        <v>22</v>
      </c>
      <c r="B27" s="171" t="s">
        <v>304</v>
      </c>
      <c r="C27" s="172">
        <v>3</v>
      </c>
      <c r="D27" s="172" t="s">
        <v>282</v>
      </c>
      <c r="E27" s="173"/>
      <c r="F27" s="173">
        <f t="shared" si="0"/>
        <v>0</v>
      </c>
      <c r="G27" s="174">
        <v>2</v>
      </c>
      <c r="H27" s="175"/>
    </row>
    <row r="28" spans="1:8" ht="409.5" x14ac:dyDescent="0.2">
      <c r="A28" s="170">
        <v>23</v>
      </c>
      <c r="B28" s="171" t="s">
        <v>305</v>
      </c>
      <c r="C28" s="172">
        <v>3</v>
      </c>
      <c r="D28" s="172" t="s">
        <v>282</v>
      </c>
      <c r="E28" s="173"/>
      <c r="F28" s="173">
        <f t="shared" si="0"/>
        <v>0</v>
      </c>
      <c r="G28" s="174">
        <v>3</v>
      </c>
      <c r="H28" s="175"/>
    </row>
    <row r="29" spans="1:8" ht="409.5" x14ac:dyDescent="0.2">
      <c r="A29" s="170">
        <v>24</v>
      </c>
      <c r="B29" s="171" t="s">
        <v>306</v>
      </c>
      <c r="C29" s="172">
        <v>1</v>
      </c>
      <c r="D29" s="172" t="s">
        <v>282</v>
      </c>
      <c r="E29" s="173"/>
      <c r="F29" s="173">
        <f t="shared" si="0"/>
        <v>0</v>
      </c>
      <c r="G29" s="174">
        <v>0</v>
      </c>
      <c r="H29" s="175"/>
    </row>
    <row r="30" spans="1:8" ht="242.25" x14ac:dyDescent="0.2">
      <c r="A30" s="170">
        <v>25</v>
      </c>
      <c r="B30" s="171" t="s">
        <v>307</v>
      </c>
      <c r="C30" s="172">
        <v>1</v>
      </c>
      <c r="D30" s="172" t="s">
        <v>282</v>
      </c>
      <c r="E30" s="173"/>
      <c r="F30" s="173">
        <f t="shared" si="0"/>
        <v>0</v>
      </c>
      <c r="G30" s="174">
        <v>0</v>
      </c>
      <c r="H30" s="175"/>
    </row>
    <row r="31" spans="1:8" s="164" customFormat="1" x14ac:dyDescent="0.2">
      <c r="A31" s="221" t="s">
        <v>308</v>
      </c>
      <c r="B31" s="222"/>
      <c r="C31" s="222"/>
      <c r="D31" s="222"/>
      <c r="E31" s="223"/>
      <c r="F31" s="178">
        <f>SUM(F6:F30)</f>
        <v>0</v>
      </c>
      <c r="G31" s="178"/>
      <c r="H31" s="179"/>
    </row>
    <row r="34" spans="1:7" ht="15" customHeight="1" x14ac:dyDescent="0.2">
      <c r="A34" s="224" t="s">
        <v>353</v>
      </c>
      <c r="B34" s="224"/>
      <c r="C34" s="224"/>
      <c r="D34" s="224"/>
      <c r="E34" s="224"/>
      <c r="F34" s="224"/>
      <c r="G34" s="224"/>
    </row>
    <row r="35" spans="1:7" ht="15" customHeight="1" x14ac:dyDescent="0.2">
      <c r="A35" s="213" t="s">
        <v>354</v>
      </c>
      <c r="B35" s="213"/>
      <c r="C35" s="213"/>
      <c r="D35" s="213"/>
      <c r="E35" s="213"/>
      <c r="F35" s="213"/>
      <c r="G35" s="213"/>
    </row>
  </sheetData>
  <mergeCells count="8">
    <mergeCell ref="A35:G35"/>
    <mergeCell ref="I6:M6"/>
    <mergeCell ref="I7:M7"/>
    <mergeCell ref="A1:H1"/>
    <mergeCell ref="A2:G2"/>
    <mergeCell ref="A3:G3"/>
    <mergeCell ref="A31:E31"/>
    <mergeCell ref="A34:G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workbookViewId="0">
      <selection activeCell="F20" sqref="F20"/>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92</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s="8" customFormat="1" ht="13.5" thickBot="1" x14ac:dyDescent="0.25">
      <c r="A5" s="29" t="s">
        <v>7</v>
      </c>
      <c r="B5" s="75" t="s">
        <v>8</v>
      </c>
      <c r="C5" s="31" t="s">
        <v>9</v>
      </c>
      <c r="D5" s="31" t="s">
        <v>10</v>
      </c>
      <c r="E5" s="32">
        <v>5</v>
      </c>
      <c r="F5" s="33" t="s">
        <v>113</v>
      </c>
      <c r="G5" s="31" t="s">
        <v>114</v>
      </c>
    </row>
    <row r="6" spans="1:7" s="8" customFormat="1" ht="39" thickTop="1" x14ac:dyDescent="0.2">
      <c r="A6" s="14">
        <v>1</v>
      </c>
      <c r="B6" s="113" t="s">
        <v>23</v>
      </c>
      <c r="C6" s="109" t="s">
        <v>17</v>
      </c>
      <c r="D6" s="110">
        <v>1</v>
      </c>
      <c r="E6" s="15"/>
      <c r="F6" s="16">
        <f>Tabela11034[[#This Row],[Ilość]]*E6</f>
        <v>0</v>
      </c>
      <c r="G6" s="1"/>
    </row>
    <row r="7" spans="1:7" s="8" customFormat="1" ht="38.25" x14ac:dyDescent="0.2">
      <c r="A7" s="14">
        <v>2</v>
      </c>
      <c r="B7" s="113" t="s">
        <v>109</v>
      </c>
      <c r="C7" s="109" t="s">
        <v>17</v>
      </c>
      <c r="D7" s="110">
        <v>1</v>
      </c>
      <c r="E7" s="15"/>
      <c r="F7" s="16">
        <f>Tabela11034[[#This Row],[Ilość]]*E7</f>
        <v>0</v>
      </c>
      <c r="G7" s="1"/>
    </row>
    <row r="8" spans="1:7" s="8" customFormat="1" ht="38.25" x14ac:dyDescent="0.2">
      <c r="A8" s="14">
        <v>3</v>
      </c>
      <c r="B8" s="113" t="s">
        <v>24</v>
      </c>
      <c r="C8" s="109" t="s">
        <v>17</v>
      </c>
      <c r="D8" s="110">
        <v>5</v>
      </c>
      <c r="E8" s="15"/>
      <c r="F8" s="16">
        <f>Tabela11034[[#This Row],[Ilość]]*E8</f>
        <v>0</v>
      </c>
      <c r="G8" s="1"/>
    </row>
    <row r="9" spans="1:7" s="8" customFormat="1" ht="38.25" x14ac:dyDescent="0.2">
      <c r="A9" s="14">
        <v>4</v>
      </c>
      <c r="B9" s="45" t="s">
        <v>50</v>
      </c>
      <c r="C9" s="109" t="s">
        <v>17</v>
      </c>
      <c r="D9" s="110">
        <v>11</v>
      </c>
      <c r="E9" s="15"/>
      <c r="F9" s="16">
        <f>Tabela11034[[#This Row],[Ilość]]*E9</f>
        <v>0</v>
      </c>
      <c r="G9" s="1"/>
    </row>
    <row r="10" spans="1:7" ht="63.75" x14ac:dyDescent="0.2">
      <c r="A10" s="14">
        <v>5</v>
      </c>
      <c r="B10" s="138" t="s">
        <v>51</v>
      </c>
      <c r="C10" s="14" t="s">
        <v>17</v>
      </c>
      <c r="D10" s="110">
        <v>2</v>
      </c>
      <c r="E10" s="4"/>
      <c r="F10" s="16">
        <f>Tabela11034[[#This Row],[Ilość]]*E10</f>
        <v>0</v>
      </c>
      <c r="G10" s="1"/>
    </row>
    <row r="11" spans="1:7" ht="63.75" x14ac:dyDescent="0.2">
      <c r="A11" s="14">
        <v>6</v>
      </c>
      <c r="B11" s="138" t="s">
        <v>235</v>
      </c>
      <c r="C11" s="14" t="s">
        <v>17</v>
      </c>
      <c r="D11" s="110">
        <v>2</v>
      </c>
      <c r="E11" s="4"/>
      <c r="F11" s="16">
        <f>Tabela11034[[#This Row],[Ilość]]*E11</f>
        <v>0</v>
      </c>
      <c r="G11" s="1"/>
    </row>
    <row r="12" spans="1:7" ht="102" x14ac:dyDescent="0.2">
      <c r="A12" s="14">
        <v>7</v>
      </c>
      <c r="B12" s="138" t="s">
        <v>52</v>
      </c>
      <c r="C12" s="14" t="s">
        <v>17</v>
      </c>
      <c r="D12" s="110">
        <v>2</v>
      </c>
      <c r="E12" s="4"/>
      <c r="F12" s="16">
        <f>Tabela11034[[#This Row],[Ilość]]*E12</f>
        <v>0</v>
      </c>
      <c r="G12" s="1"/>
    </row>
    <row r="13" spans="1:7" ht="114.75" x14ac:dyDescent="0.2">
      <c r="A13" s="14">
        <v>8</v>
      </c>
      <c r="B13" s="138" t="s">
        <v>234</v>
      </c>
      <c r="C13" s="14" t="s">
        <v>17</v>
      </c>
      <c r="D13" s="110">
        <v>1</v>
      </c>
      <c r="E13" s="5"/>
      <c r="F13" s="16">
        <f>Tabela11034[[#This Row],[Ilość]]*E13</f>
        <v>0</v>
      </c>
      <c r="G13" s="1"/>
    </row>
    <row r="14" spans="1:7" ht="150" x14ac:dyDescent="0.25">
      <c r="A14" s="14">
        <v>9</v>
      </c>
      <c r="B14" s="114" t="s">
        <v>53</v>
      </c>
      <c r="C14" s="14" t="s">
        <v>17</v>
      </c>
      <c r="D14" s="110">
        <v>2</v>
      </c>
      <c r="E14" s="5"/>
      <c r="F14" s="16">
        <f>Tabela11034[[#This Row],[Ilość]]*E14</f>
        <v>0</v>
      </c>
      <c r="G14" s="1"/>
    </row>
    <row r="15" spans="1:7" ht="114.75" x14ac:dyDescent="0.2">
      <c r="A15" s="14">
        <v>10</v>
      </c>
      <c r="B15" s="114" t="s">
        <v>54</v>
      </c>
      <c r="C15" s="14" t="s">
        <v>17</v>
      </c>
      <c r="D15" s="14">
        <v>3</v>
      </c>
      <c r="E15" s="5"/>
      <c r="F15" s="16">
        <f>Tabela11034[[#This Row],[Ilość]]*E15</f>
        <v>0</v>
      </c>
      <c r="G15" s="1"/>
    </row>
    <row r="16" spans="1:7" ht="60" x14ac:dyDescent="0.25">
      <c r="A16" s="14">
        <v>11</v>
      </c>
      <c r="B16" s="115" t="s">
        <v>55</v>
      </c>
      <c r="C16" s="109" t="s">
        <v>48</v>
      </c>
      <c r="D16" s="109">
        <v>2</v>
      </c>
      <c r="E16" s="5"/>
      <c r="F16" s="16">
        <f>Tabela11034[[#This Row],[Ilość]]*E16</f>
        <v>0</v>
      </c>
      <c r="G16" s="1"/>
    </row>
    <row r="17" spans="1:7" ht="90" x14ac:dyDescent="0.25">
      <c r="A17" s="14">
        <v>12</v>
      </c>
      <c r="B17" s="115" t="s">
        <v>56</v>
      </c>
      <c r="C17" s="109" t="s">
        <v>48</v>
      </c>
      <c r="D17" s="109">
        <v>5</v>
      </c>
      <c r="E17" s="5"/>
      <c r="F17" s="16">
        <f>Tabela11034[[#This Row],[Ilość]]*E17</f>
        <v>0</v>
      </c>
      <c r="G17" s="1"/>
    </row>
    <row r="18" spans="1:7" ht="75" x14ac:dyDescent="0.25">
      <c r="A18" s="14">
        <v>13</v>
      </c>
      <c r="B18" s="115" t="s">
        <v>57</v>
      </c>
      <c r="C18" s="109" t="s">
        <v>48</v>
      </c>
      <c r="D18" s="109">
        <v>5</v>
      </c>
      <c r="E18" s="5"/>
      <c r="F18" s="16">
        <f>Tabela11034[[#This Row],[Ilość]]*E18</f>
        <v>0</v>
      </c>
      <c r="G18" s="1"/>
    </row>
    <row r="19" spans="1:7" ht="89.25" x14ac:dyDescent="0.2">
      <c r="A19" s="14">
        <v>14</v>
      </c>
      <c r="B19" s="114" t="s">
        <v>58</v>
      </c>
      <c r="C19" s="14" t="s">
        <v>48</v>
      </c>
      <c r="D19" s="109">
        <v>2</v>
      </c>
      <c r="E19" s="5"/>
      <c r="F19" s="16">
        <f>Tabela11034[[#This Row],[Ilość]]*E19</f>
        <v>0</v>
      </c>
      <c r="G19" s="1"/>
    </row>
    <row r="20" spans="1:7" x14ac:dyDescent="0.2">
      <c r="A20" s="131"/>
      <c r="B20" s="85"/>
      <c r="C20" s="127"/>
      <c r="D20" s="127"/>
      <c r="E20" s="128"/>
      <c r="F20" s="129">
        <f>SUM(F6:F19)</f>
        <v>0</v>
      </c>
      <c r="G20" s="130"/>
    </row>
    <row r="21" spans="1:7" ht="51" x14ac:dyDescent="0.2">
      <c r="A21" s="66">
        <f>F20</f>
        <v>0</v>
      </c>
      <c r="B21" s="73" t="s">
        <v>12</v>
      </c>
      <c r="F21" s="68"/>
    </row>
    <row r="22" spans="1:7" x14ac:dyDescent="0.2">
      <c r="E22" s="206"/>
      <c r="F22" s="206"/>
    </row>
    <row r="23" spans="1:7" x14ac:dyDescent="0.2">
      <c r="E23" s="207" t="s">
        <v>13</v>
      </c>
      <c r="F23" s="207"/>
    </row>
    <row r="24" spans="1:7" x14ac:dyDescent="0.2">
      <c r="E24" s="208" t="s">
        <v>14</v>
      </c>
      <c r="F24" s="208"/>
    </row>
    <row r="27" spans="1:7" x14ac:dyDescent="0.2">
      <c r="A27" s="42">
        <v>1524</v>
      </c>
      <c r="B27" s="73" t="s">
        <v>15</v>
      </c>
    </row>
  </sheetData>
  <mergeCells count="5">
    <mergeCell ref="F1:G1"/>
    <mergeCell ref="B2:G2"/>
    <mergeCell ref="E22:F22"/>
    <mergeCell ref="E23:F23"/>
    <mergeCell ref="E24:F24"/>
  </mergeCells>
  <conditionalFormatting sqref="F1 F3:G3 F4:F5">
    <cfRule type="cellIs" dxfId="373" priority="7" stopIfTrue="1" operator="equal">
      <formula>0</formula>
    </cfRule>
  </conditionalFormatting>
  <pageMargins left="0.70866141732283472" right="0.70866141732283472" top="0.74803149606299213" bottom="0.74803149606299213" header="0.31496062992125984" footer="0.31496062992125984"/>
  <pageSetup paperSize="9" scale="61" fitToHeight="2"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A12AD-B34D-4F8A-92B2-1A6997FCC382}">
  <dimension ref="A1:R39"/>
  <sheetViews>
    <sheetView topLeftCell="C1" workbookViewId="0">
      <selection activeCell="I7" sqref="I7:M7"/>
    </sheetView>
  </sheetViews>
  <sheetFormatPr defaultColWidth="9.140625" defaultRowHeight="12.75" x14ac:dyDescent="0.2"/>
  <cols>
    <col min="1" max="1" width="6.42578125" style="162" customWidth="1"/>
    <col min="2" max="2" width="65" style="162" customWidth="1"/>
    <col min="3" max="3" width="14.7109375" style="163" customWidth="1"/>
    <col min="4" max="4" width="5.42578125" style="164" customWidth="1"/>
    <col min="5" max="5" width="16.85546875" style="164" customWidth="1"/>
    <col min="6" max="6" width="17" style="164" customWidth="1"/>
    <col min="7" max="7" width="15.85546875" style="165" customWidth="1"/>
    <col min="8" max="8" width="20.42578125" style="164" customWidth="1"/>
    <col min="9" max="16384" width="9.140625" style="167"/>
  </cols>
  <sheetData>
    <row r="1" spans="1:18" x14ac:dyDescent="0.2">
      <c r="A1" s="225" t="s">
        <v>273</v>
      </c>
      <c r="B1" s="225"/>
      <c r="C1" s="225"/>
      <c r="D1" s="225"/>
      <c r="E1" s="225"/>
      <c r="F1" s="225"/>
      <c r="G1" s="225"/>
      <c r="H1" s="225"/>
    </row>
    <row r="2" spans="1:18" x14ac:dyDescent="0.2">
      <c r="A2" s="219" t="s">
        <v>355</v>
      </c>
      <c r="B2" s="219"/>
      <c r="C2" s="219"/>
      <c r="D2" s="219"/>
      <c r="E2" s="219"/>
      <c r="F2" s="219"/>
      <c r="G2" s="219"/>
      <c r="H2" s="168"/>
    </row>
    <row r="3" spans="1:18" x14ac:dyDescent="0.2">
      <c r="A3" s="220" t="s">
        <v>274</v>
      </c>
      <c r="B3" s="220"/>
      <c r="C3" s="220"/>
      <c r="D3" s="220"/>
      <c r="E3" s="220"/>
      <c r="F3" s="220"/>
      <c r="G3" s="220"/>
      <c r="H3" s="162"/>
    </row>
    <row r="4" spans="1:18" s="180" customFormat="1" ht="84" customHeight="1" x14ac:dyDescent="0.2">
      <c r="A4" s="159" t="s">
        <v>275</v>
      </c>
      <c r="B4" s="159" t="s">
        <v>276</v>
      </c>
      <c r="C4" s="159" t="s">
        <v>309</v>
      </c>
      <c r="D4" s="159" t="s">
        <v>277</v>
      </c>
      <c r="E4" s="159" t="s">
        <v>278</v>
      </c>
      <c r="F4" s="159" t="s">
        <v>314</v>
      </c>
      <c r="G4" s="159" t="s">
        <v>312</v>
      </c>
      <c r="H4" s="169" t="s">
        <v>280</v>
      </c>
    </row>
    <row r="5" spans="1:18" x14ac:dyDescent="0.2">
      <c r="A5" s="160">
        <v>1</v>
      </c>
      <c r="B5" s="160">
        <v>2</v>
      </c>
      <c r="C5" s="160">
        <v>3</v>
      </c>
      <c r="D5" s="160">
        <v>4</v>
      </c>
      <c r="E5" s="160">
        <v>5</v>
      </c>
      <c r="F5" s="160">
        <v>6</v>
      </c>
      <c r="G5" s="160">
        <v>7</v>
      </c>
      <c r="H5" s="160">
        <v>8</v>
      </c>
    </row>
    <row r="6" spans="1:18" ht="165.75" customHeight="1" x14ac:dyDescent="0.2">
      <c r="A6" s="170">
        <v>1</v>
      </c>
      <c r="B6" s="171" t="s">
        <v>315</v>
      </c>
      <c r="C6" s="172">
        <v>2</v>
      </c>
      <c r="D6" s="172" t="s">
        <v>287</v>
      </c>
      <c r="E6" s="181"/>
      <c r="F6" s="181"/>
      <c r="G6" s="182">
        <v>2</v>
      </c>
      <c r="H6" s="174"/>
      <c r="I6" s="214" t="s">
        <v>310</v>
      </c>
      <c r="J6" s="215"/>
      <c r="K6" s="215"/>
      <c r="L6" s="215"/>
      <c r="M6" s="215"/>
      <c r="N6" s="202"/>
      <c r="O6" s="202"/>
      <c r="P6" s="202"/>
      <c r="Q6" s="202"/>
      <c r="R6" s="166"/>
    </row>
    <row r="7" spans="1:18" ht="153" customHeight="1" x14ac:dyDescent="0.2">
      <c r="A7" s="170">
        <v>2</v>
      </c>
      <c r="B7" s="171" t="s">
        <v>316</v>
      </c>
      <c r="C7" s="172">
        <v>2</v>
      </c>
      <c r="D7" s="172" t="s">
        <v>287</v>
      </c>
      <c r="E7" s="181"/>
      <c r="F7" s="181"/>
      <c r="G7" s="182">
        <v>2</v>
      </c>
      <c r="H7" s="174"/>
      <c r="I7" s="216" t="s">
        <v>313</v>
      </c>
      <c r="J7" s="217"/>
      <c r="K7" s="217"/>
      <c r="L7" s="217"/>
      <c r="M7" s="217"/>
      <c r="N7" s="203"/>
      <c r="O7" s="203"/>
      <c r="P7" s="203"/>
      <c r="Q7" s="203"/>
    </row>
    <row r="8" spans="1:18" ht="153" x14ac:dyDescent="0.2">
      <c r="A8" s="170">
        <v>3</v>
      </c>
      <c r="B8" s="176" t="s">
        <v>317</v>
      </c>
      <c r="C8" s="172">
        <v>2</v>
      </c>
      <c r="D8" s="172" t="s">
        <v>287</v>
      </c>
      <c r="E8" s="181"/>
      <c r="F8" s="181"/>
      <c r="G8" s="182">
        <v>2</v>
      </c>
      <c r="H8" s="174"/>
    </row>
    <row r="9" spans="1:18" ht="140.25" x14ac:dyDescent="0.2">
      <c r="A9" s="170">
        <v>4</v>
      </c>
      <c r="B9" s="177" t="s">
        <v>318</v>
      </c>
      <c r="C9" s="172">
        <v>6</v>
      </c>
      <c r="D9" s="172" t="s">
        <v>287</v>
      </c>
      <c r="E9" s="181"/>
      <c r="F9" s="181"/>
      <c r="G9" s="182">
        <v>6</v>
      </c>
      <c r="H9" s="183"/>
    </row>
    <row r="10" spans="1:18" ht="76.5" x14ac:dyDescent="0.2">
      <c r="A10" s="170">
        <v>5</v>
      </c>
      <c r="B10" s="176" t="s">
        <v>319</v>
      </c>
      <c r="C10" s="172">
        <v>2</v>
      </c>
      <c r="D10" s="172" t="s">
        <v>287</v>
      </c>
      <c r="E10" s="181"/>
      <c r="F10" s="181"/>
      <c r="G10" s="182">
        <v>2</v>
      </c>
      <c r="H10" s="183"/>
    </row>
    <row r="11" spans="1:18" ht="114.75" x14ac:dyDescent="0.2">
      <c r="A11" s="170">
        <v>6</v>
      </c>
      <c r="B11" s="176" t="s">
        <v>320</v>
      </c>
      <c r="C11" s="172">
        <v>2</v>
      </c>
      <c r="D11" s="172" t="s">
        <v>282</v>
      </c>
      <c r="E11" s="181"/>
      <c r="F11" s="181"/>
      <c r="G11" s="182">
        <v>1</v>
      </c>
      <c r="H11" s="174"/>
    </row>
    <row r="12" spans="1:18" ht="216.75" x14ac:dyDescent="0.2">
      <c r="A12" s="170">
        <v>7</v>
      </c>
      <c r="B12" s="176" t="s">
        <v>321</v>
      </c>
      <c r="C12" s="172">
        <v>2</v>
      </c>
      <c r="D12" s="172" t="s">
        <v>282</v>
      </c>
      <c r="E12" s="181"/>
      <c r="F12" s="181"/>
      <c r="G12" s="182">
        <v>1</v>
      </c>
      <c r="H12" s="174"/>
    </row>
    <row r="13" spans="1:18" ht="102" x14ac:dyDescent="0.2">
      <c r="A13" s="170">
        <v>8</v>
      </c>
      <c r="B13" s="176" t="s">
        <v>322</v>
      </c>
      <c r="C13" s="172">
        <v>5</v>
      </c>
      <c r="D13" s="172" t="s">
        <v>287</v>
      </c>
      <c r="E13" s="181"/>
      <c r="F13" s="181"/>
      <c r="G13" s="184">
        <v>5</v>
      </c>
      <c r="H13" s="174"/>
    </row>
    <row r="14" spans="1:18" ht="242.25" x14ac:dyDescent="0.2">
      <c r="A14" s="170">
        <v>9</v>
      </c>
      <c r="B14" s="176" t="s">
        <v>323</v>
      </c>
      <c r="C14" s="172">
        <v>2</v>
      </c>
      <c r="D14" s="172" t="s">
        <v>282</v>
      </c>
      <c r="E14" s="181"/>
      <c r="F14" s="181"/>
      <c r="G14" s="182">
        <v>1</v>
      </c>
      <c r="H14" s="174"/>
    </row>
    <row r="15" spans="1:18" ht="25.5" x14ac:dyDescent="0.2">
      <c r="A15" s="170">
        <v>10</v>
      </c>
      <c r="B15" s="156" t="s">
        <v>324</v>
      </c>
      <c r="C15" s="172">
        <v>100</v>
      </c>
      <c r="D15" s="172" t="s">
        <v>287</v>
      </c>
      <c r="E15" s="181"/>
      <c r="F15" s="181"/>
      <c r="G15" s="182">
        <v>100</v>
      </c>
      <c r="H15" s="183"/>
    </row>
    <row r="16" spans="1:18" ht="38.25" x14ac:dyDescent="0.2">
      <c r="A16" s="170">
        <v>11</v>
      </c>
      <c r="B16" s="156" t="s">
        <v>325</v>
      </c>
      <c r="C16" s="172">
        <v>2</v>
      </c>
      <c r="D16" s="172" t="s">
        <v>287</v>
      </c>
      <c r="E16" s="181"/>
      <c r="F16" s="181"/>
      <c r="G16" s="182">
        <v>2</v>
      </c>
      <c r="H16" s="183"/>
    </row>
    <row r="17" spans="1:18" ht="38.25" x14ac:dyDescent="0.2">
      <c r="A17" s="170">
        <v>12</v>
      </c>
      <c r="B17" s="156" t="s">
        <v>326</v>
      </c>
      <c r="C17" s="172">
        <v>2</v>
      </c>
      <c r="D17" s="172" t="s">
        <v>287</v>
      </c>
      <c r="E17" s="181"/>
      <c r="F17" s="181"/>
      <c r="G17" s="182">
        <v>2</v>
      </c>
      <c r="H17" s="183"/>
    </row>
    <row r="18" spans="1:18" ht="25.5" x14ac:dyDescent="0.2">
      <c r="A18" s="170">
        <v>13</v>
      </c>
      <c r="B18" s="156" t="s">
        <v>327</v>
      </c>
      <c r="C18" s="172">
        <v>4</v>
      </c>
      <c r="D18" s="172" t="s">
        <v>328</v>
      </c>
      <c r="E18" s="181"/>
      <c r="F18" s="181"/>
      <c r="G18" s="182">
        <v>4</v>
      </c>
      <c r="H18" s="183"/>
    </row>
    <row r="19" spans="1:18" ht="63.75" x14ac:dyDescent="0.2">
      <c r="A19" s="170">
        <v>14</v>
      </c>
      <c r="B19" s="156" t="s">
        <v>329</v>
      </c>
      <c r="C19" s="172">
        <v>5</v>
      </c>
      <c r="D19" s="172" t="s">
        <v>282</v>
      </c>
      <c r="E19" s="181"/>
      <c r="F19" s="181"/>
      <c r="G19" s="182">
        <v>5</v>
      </c>
      <c r="H19" s="183"/>
    </row>
    <row r="20" spans="1:18" ht="191.25" x14ac:dyDescent="0.2">
      <c r="A20" s="170">
        <v>15</v>
      </c>
      <c r="B20" s="156" t="s">
        <v>330</v>
      </c>
      <c r="C20" s="172">
        <v>1</v>
      </c>
      <c r="D20" s="172" t="s">
        <v>287</v>
      </c>
      <c r="E20" s="181"/>
      <c r="F20" s="181"/>
      <c r="G20" s="182">
        <v>1</v>
      </c>
      <c r="H20" s="183"/>
    </row>
    <row r="21" spans="1:18" ht="204" x14ac:dyDescent="0.2">
      <c r="A21" s="170">
        <v>16</v>
      </c>
      <c r="B21" s="156" t="s">
        <v>331</v>
      </c>
      <c r="C21" s="172">
        <v>1</v>
      </c>
      <c r="D21" s="172" t="s">
        <v>287</v>
      </c>
      <c r="E21" s="181"/>
      <c r="F21" s="181"/>
      <c r="G21" s="182">
        <v>1</v>
      </c>
      <c r="H21" s="183"/>
    </row>
    <row r="22" spans="1:18" ht="25.5" x14ac:dyDescent="0.2">
      <c r="A22" s="170">
        <v>17</v>
      </c>
      <c r="B22" s="156" t="s">
        <v>332</v>
      </c>
      <c r="C22" s="172">
        <v>2</v>
      </c>
      <c r="D22" s="172" t="s">
        <v>282</v>
      </c>
      <c r="E22" s="181"/>
      <c r="F22" s="181"/>
      <c r="G22" s="182">
        <v>0</v>
      </c>
      <c r="H22" s="183"/>
    </row>
    <row r="23" spans="1:18" x14ac:dyDescent="0.2">
      <c r="A23" s="170">
        <v>18</v>
      </c>
      <c r="B23" s="156" t="s">
        <v>333</v>
      </c>
      <c r="C23" s="172">
        <v>200</v>
      </c>
      <c r="D23" s="172" t="s">
        <v>287</v>
      </c>
      <c r="E23" s="181"/>
      <c r="F23" s="181"/>
      <c r="G23" s="182">
        <v>180</v>
      </c>
      <c r="H23" s="183"/>
    </row>
    <row r="24" spans="1:18" x14ac:dyDescent="0.2">
      <c r="A24" s="170">
        <v>19</v>
      </c>
      <c r="B24" s="156" t="s">
        <v>334</v>
      </c>
      <c r="C24" s="172">
        <v>200</v>
      </c>
      <c r="D24" s="172" t="s">
        <v>287</v>
      </c>
      <c r="E24" s="181"/>
      <c r="F24" s="181"/>
      <c r="G24" s="182">
        <v>180</v>
      </c>
      <c r="H24" s="183"/>
    </row>
    <row r="25" spans="1:18" x14ac:dyDescent="0.2">
      <c r="A25" s="170">
        <v>20</v>
      </c>
      <c r="B25" s="156" t="s">
        <v>335</v>
      </c>
      <c r="C25" s="172">
        <v>200</v>
      </c>
      <c r="D25" s="172" t="s">
        <v>287</v>
      </c>
      <c r="E25" s="181"/>
      <c r="F25" s="181"/>
      <c r="G25" s="182">
        <v>180</v>
      </c>
      <c r="H25" s="183"/>
    </row>
    <row r="26" spans="1:18" s="164" customFormat="1" x14ac:dyDescent="0.2">
      <c r="A26" s="221" t="s">
        <v>308</v>
      </c>
      <c r="B26" s="222"/>
      <c r="C26" s="222"/>
      <c r="D26" s="222"/>
      <c r="E26" s="223"/>
      <c r="F26" s="185">
        <f>SUM(F6:F25)</f>
        <v>0</v>
      </c>
      <c r="G26" s="185"/>
    </row>
    <row r="29" spans="1:18" ht="15" customHeight="1" x14ac:dyDescent="0.2">
      <c r="A29" s="224" t="s">
        <v>353</v>
      </c>
      <c r="B29" s="224"/>
      <c r="C29" s="224"/>
      <c r="D29" s="224"/>
      <c r="E29" s="224"/>
      <c r="F29" s="224"/>
      <c r="G29" s="224"/>
      <c r="H29" s="224"/>
    </row>
    <row r="30" spans="1:18" ht="15" customHeight="1" x14ac:dyDescent="0.2">
      <c r="A30" s="213" t="s">
        <v>354</v>
      </c>
      <c r="B30" s="213"/>
      <c r="C30" s="213"/>
      <c r="D30" s="213"/>
      <c r="E30" s="213"/>
      <c r="F30" s="213"/>
      <c r="G30" s="213"/>
      <c r="H30" s="213"/>
    </row>
    <row r="31" spans="1:18" s="186" customFormat="1" x14ac:dyDescent="0.2">
      <c r="A31" s="162"/>
      <c r="B31" s="162"/>
      <c r="C31" s="163"/>
      <c r="D31" s="164"/>
      <c r="E31" s="164"/>
      <c r="F31" s="164"/>
      <c r="G31" s="165"/>
      <c r="H31" s="164"/>
      <c r="I31" s="167"/>
      <c r="J31" s="167"/>
      <c r="K31" s="167"/>
      <c r="L31" s="167"/>
      <c r="M31" s="167"/>
      <c r="N31" s="167"/>
      <c r="O31" s="167"/>
      <c r="P31" s="167"/>
      <c r="Q31" s="167"/>
      <c r="R31" s="167"/>
    </row>
    <row r="32" spans="1:18" s="186" customFormat="1" x14ac:dyDescent="0.2">
      <c r="A32" s="162"/>
      <c r="B32" s="162"/>
      <c r="C32" s="163"/>
      <c r="D32" s="164"/>
      <c r="E32" s="164"/>
      <c r="F32" s="164"/>
      <c r="G32" s="165"/>
      <c r="H32" s="164"/>
      <c r="I32" s="167"/>
      <c r="J32" s="167"/>
      <c r="K32" s="167"/>
      <c r="L32" s="167"/>
      <c r="M32" s="167"/>
      <c r="N32" s="167"/>
      <c r="O32" s="167"/>
      <c r="P32" s="167"/>
      <c r="Q32" s="167"/>
      <c r="R32" s="167"/>
    </row>
    <row r="33" spans="1:18" s="186" customFormat="1" x14ac:dyDescent="0.2">
      <c r="A33" s="162"/>
      <c r="B33" s="162"/>
      <c r="C33" s="163"/>
      <c r="D33" s="164"/>
      <c r="E33" s="164"/>
      <c r="F33" s="164"/>
      <c r="G33" s="165"/>
      <c r="H33" s="164"/>
      <c r="I33" s="167"/>
      <c r="J33" s="167"/>
      <c r="K33" s="167"/>
      <c r="L33" s="167"/>
      <c r="M33" s="167"/>
      <c r="N33" s="167"/>
      <c r="O33" s="167"/>
      <c r="P33" s="167"/>
      <c r="Q33" s="167"/>
      <c r="R33" s="167"/>
    </row>
    <row r="34" spans="1:18" s="186" customFormat="1" x14ac:dyDescent="0.2">
      <c r="A34" s="162"/>
      <c r="B34" s="162"/>
      <c r="C34" s="163"/>
      <c r="D34" s="164"/>
      <c r="E34" s="164"/>
      <c r="F34" s="164"/>
      <c r="G34" s="165"/>
      <c r="H34" s="164"/>
      <c r="I34" s="167"/>
      <c r="J34" s="167"/>
      <c r="K34" s="167"/>
      <c r="L34" s="167"/>
      <c r="M34" s="167"/>
      <c r="N34" s="167"/>
      <c r="O34" s="167"/>
      <c r="P34" s="167"/>
      <c r="Q34" s="167"/>
      <c r="R34" s="167"/>
    </row>
    <row r="35" spans="1:18" s="186" customFormat="1" x14ac:dyDescent="0.2">
      <c r="A35" s="162"/>
      <c r="B35" s="162"/>
      <c r="C35" s="163"/>
      <c r="D35" s="164"/>
      <c r="E35" s="164"/>
      <c r="F35" s="164"/>
      <c r="G35" s="165"/>
      <c r="H35" s="164"/>
      <c r="I35" s="167"/>
      <c r="J35" s="167"/>
      <c r="K35" s="167"/>
      <c r="L35" s="167"/>
      <c r="M35" s="167"/>
      <c r="N35" s="167"/>
      <c r="O35" s="167"/>
      <c r="P35" s="167"/>
      <c r="Q35" s="167"/>
      <c r="R35" s="167"/>
    </row>
    <row r="36" spans="1:18" s="186" customFormat="1" x14ac:dyDescent="0.2">
      <c r="A36" s="162"/>
      <c r="B36" s="162"/>
      <c r="C36" s="163"/>
      <c r="D36" s="164"/>
      <c r="E36" s="164"/>
      <c r="F36" s="164"/>
      <c r="G36" s="165"/>
      <c r="H36" s="164"/>
      <c r="I36" s="167"/>
      <c r="J36" s="167"/>
      <c r="K36" s="167"/>
      <c r="L36" s="167"/>
      <c r="M36" s="167"/>
      <c r="N36" s="167"/>
      <c r="O36" s="167"/>
      <c r="P36" s="167"/>
      <c r="Q36" s="167"/>
      <c r="R36" s="167"/>
    </row>
    <row r="37" spans="1:18" s="186" customFormat="1" x14ac:dyDescent="0.2">
      <c r="A37" s="162"/>
      <c r="B37" s="162"/>
      <c r="C37" s="163"/>
      <c r="D37" s="164"/>
      <c r="E37" s="164"/>
      <c r="F37" s="164"/>
      <c r="G37" s="165"/>
      <c r="H37" s="164"/>
      <c r="I37" s="167"/>
      <c r="J37" s="167"/>
      <c r="K37" s="167"/>
      <c r="L37" s="167"/>
      <c r="M37" s="167"/>
      <c r="N37" s="167"/>
      <c r="O37" s="167"/>
      <c r="P37" s="167"/>
      <c r="Q37" s="167"/>
      <c r="R37" s="167"/>
    </row>
    <row r="38" spans="1:18" s="186" customFormat="1" x14ac:dyDescent="0.2">
      <c r="A38" s="162"/>
      <c r="B38" s="162"/>
      <c r="C38" s="163"/>
      <c r="D38" s="164"/>
      <c r="E38" s="164"/>
      <c r="F38" s="164"/>
      <c r="G38" s="165"/>
      <c r="H38" s="164"/>
      <c r="I38" s="167"/>
      <c r="J38" s="167"/>
      <c r="K38" s="167"/>
      <c r="L38" s="167"/>
      <c r="M38" s="167"/>
      <c r="N38" s="167"/>
      <c r="O38" s="167"/>
      <c r="P38" s="167"/>
      <c r="Q38" s="167"/>
      <c r="R38" s="167"/>
    </row>
    <row r="39" spans="1:18" s="186" customFormat="1" x14ac:dyDescent="0.2">
      <c r="A39" s="162"/>
      <c r="B39" s="162"/>
      <c r="C39" s="163"/>
      <c r="D39" s="164"/>
      <c r="E39" s="164"/>
      <c r="F39" s="164"/>
      <c r="G39" s="165"/>
      <c r="H39" s="164"/>
      <c r="I39" s="167"/>
      <c r="J39" s="167"/>
      <c r="K39" s="167"/>
      <c r="L39" s="167"/>
      <c r="M39" s="167"/>
      <c r="N39" s="167"/>
      <c r="O39" s="167"/>
      <c r="P39" s="167"/>
      <c r="Q39" s="167"/>
      <c r="R39" s="167"/>
    </row>
  </sheetData>
  <mergeCells count="8">
    <mergeCell ref="A30:H30"/>
    <mergeCell ref="I6:M6"/>
    <mergeCell ref="I7:M7"/>
    <mergeCell ref="A1:H1"/>
    <mergeCell ref="A2:G2"/>
    <mergeCell ref="A3:G3"/>
    <mergeCell ref="A26:E26"/>
    <mergeCell ref="A29:H2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18ED-97ED-4C90-8748-CD302792F5DF}">
  <dimension ref="A1:Z20"/>
  <sheetViews>
    <sheetView tabSelected="1" workbookViewId="0">
      <selection sqref="A1:H1"/>
    </sheetView>
  </sheetViews>
  <sheetFormatPr defaultColWidth="9.140625" defaultRowHeight="12.75" x14ac:dyDescent="0.2"/>
  <cols>
    <col min="1" max="1" width="4.5703125" style="196" customWidth="1"/>
    <col min="2" max="2" width="96.140625" style="162" customWidth="1"/>
    <col min="3" max="3" width="15.28515625" style="163" customWidth="1"/>
    <col min="4" max="4" width="9.140625" style="164"/>
    <col min="5" max="5" width="15.85546875" style="164" customWidth="1"/>
    <col min="6" max="6" width="15.42578125" style="164" customWidth="1"/>
    <col min="7" max="7" width="14.7109375" style="167" customWidth="1"/>
    <col min="8" max="8" width="31.140625" style="167" customWidth="1"/>
    <col min="9" max="16384" width="9.140625" style="167"/>
  </cols>
  <sheetData>
    <row r="1" spans="1:26" x14ac:dyDescent="0.2">
      <c r="A1" s="225" t="s">
        <v>273</v>
      </c>
      <c r="B1" s="225"/>
      <c r="C1" s="225"/>
      <c r="D1" s="225"/>
      <c r="E1" s="225"/>
      <c r="F1" s="225"/>
      <c r="G1" s="225"/>
      <c r="H1" s="225"/>
    </row>
    <row r="2" spans="1:26" x14ac:dyDescent="0.2">
      <c r="A2" s="219" t="s">
        <v>357</v>
      </c>
      <c r="B2" s="219"/>
      <c r="C2" s="219"/>
      <c r="D2" s="219"/>
      <c r="E2" s="219"/>
      <c r="F2" s="219"/>
      <c r="G2" s="219"/>
      <c r="H2" s="168"/>
    </row>
    <row r="3" spans="1:26" x14ac:dyDescent="0.2">
      <c r="A3" s="226" t="s">
        <v>336</v>
      </c>
      <c r="B3" s="226"/>
      <c r="C3" s="226"/>
      <c r="D3" s="226"/>
      <c r="E3" s="226"/>
      <c r="F3" s="226"/>
      <c r="G3" s="226"/>
      <c r="H3" s="187"/>
    </row>
    <row r="4" spans="1:26" ht="63.75" x14ac:dyDescent="0.2">
      <c r="A4" s="159" t="s">
        <v>275</v>
      </c>
      <c r="B4" s="159" t="s">
        <v>276</v>
      </c>
      <c r="C4" s="159" t="s">
        <v>309</v>
      </c>
      <c r="D4" s="159" t="s">
        <v>277</v>
      </c>
      <c r="E4" s="159" t="s">
        <v>278</v>
      </c>
      <c r="F4" s="159" t="s">
        <v>314</v>
      </c>
      <c r="G4" s="159" t="s">
        <v>312</v>
      </c>
      <c r="H4" s="169" t="s">
        <v>280</v>
      </c>
    </row>
    <row r="5" spans="1:26" x14ac:dyDescent="0.2">
      <c r="A5" s="188">
        <v>1</v>
      </c>
      <c r="B5" s="188">
        <v>2</v>
      </c>
      <c r="C5" s="160">
        <v>3</v>
      </c>
      <c r="D5" s="160">
        <v>4</v>
      </c>
      <c r="E5" s="160">
        <v>5</v>
      </c>
      <c r="F5" s="160">
        <v>6</v>
      </c>
      <c r="G5" s="189">
        <v>7</v>
      </c>
      <c r="H5" s="160">
        <v>8</v>
      </c>
    </row>
    <row r="6" spans="1:26" ht="229.5" customHeight="1" x14ac:dyDescent="0.2">
      <c r="A6" s="190">
        <v>1</v>
      </c>
      <c r="B6" s="156" t="s">
        <v>307</v>
      </c>
      <c r="C6" s="191">
        <v>1</v>
      </c>
      <c r="D6" s="172" t="s">
        <v>337</v>
      </c>
      <c r="E6" s="181"/>
      <c r="F6" s="181">
        <f>C6*E6</f>
        <v>0</v>
      </c>
      <c r="G6" s="192">
        <v>0</v>
      </c>
      <c r="H6" s="175"/>
      <c r="I6" s="214" t="s">
        <v>356</v>
      </c>
      <c r="J6" s="215"/>
      <c r="K6" s="215"/>
      <c r="L6" s="202"/>
      <c r="M6" s="202"/>
      <c r="N6" s="202"/>
      <c r="O6" s="202"/>
      <c r="P6" s="202"/>
      <c r="Q6" s="202"/>
      <c r="R6" s="202"/>
      <c r="S6" s="202"/>
      <c r="T6" s="202"/>
      <c r="U6" s="202"/>
      <c r="V6" s="202"/>
      <c r="W6" s="202"/>
      <c r="X6" s="202"/>
      <c r="Y6" s="193"/>
      <c r="Z6" s="193"/>
    </row>
    <row r="7" spans="1:26" ht="369.75" x14ac:dyDescent="0.2">
      <c r="A7" s="190">
        <v>2</v>
      </c>
      <c r="B7" s="156" t="s">
        <v>304</v>
      </c>
      <c r="C7" s="191">
        <v>1</v>
      </c>
      <c r="D7" s="172" t="s">
        <v>287</v>
      </c>
      <c r="E7" s="181"/>
      <c r="F7" s="181">
        <f t="shared" ref="F7:F15" si="0">C7*E7</f>
        <v>0</v>
      </c>
      <c r="G7" s="192">
        <v>0</v>
      </c>
      <c r="H7" s="175"/>
      <c r="I7" s="216" t="s">
        <v>313</v>
      </c>
      <c r="J7" s="217"/>
      <c r="K7" s="217"/>
      <c r="L7" s="203"/>
      <c r="M7" s="203"/>
      <c r="N7" s="203"/>
      <c r="O7" s="203"/>
    </row>
    <row r="8" spans="1:26" ht="38.25" x14ac:dyDescent="0.2">
      <c r="A8" s="190">
        <v>3</v>
      </c>
      <c r="B8" s="156" t="s">
        <v>340</v>
      </c>
      <c r="C8" s="191">
        <v>1</v>
      </c>
      <c r="D8" s="172" t="s">
        <v>48</v>
      </c>
      <c r="E8" s="181"/>
      <c r="F8" s="181">
        <f t="shared" si="0"/>
        <v>0</v>
      </c>
      <c r="G8" s="192">
        <v>1</v>
      </c>
      <c r="H8" s="175"/>
    </row>
    <row r="9" spans="1:26" x14ac:dyDescent="0.2">
      <c r="A9" s="190">
        <v>4</v>
      </c>
      <c r="B9" s="194" t="s">
        <v>342</v>
      </c>
      <c r="C9" s="191">
        <v>1</v>
      </c>
      <c r="D9" s="172" t="s">
        <v>287</v>
      </c>
      <c r="E9" s="181"/>
      <c r="F9" s="181">
        <f t="shared" si="0"/>
        <v>0</v>
      </c>
      <c r="G9" s="192">
        <v>1</v>
      </c>
      <c r="H9" s="175"/>
    </row>
    <row r="10" spans="1:26" ht="25.5" x14ac:dyDescent="0.2">
      <c r="A10" s="190">
        <v>5</v>
      </c>
      <c r="B10" s="157" t="s">
        <v>343</v>
      </c>
      <c r="C10" s="191">
        <v>1</v>
      </c>
      <c r="D10" s="172" t="s">
        <v>287</v>
      </c>
      <c r="E10" s="181"/>
      <c r="F10" s="181">
        <f t="shared" si="0"/>
        <v>0</v>
      </c>
      <c r="G10" s="172">
        <v>1</v>
      </c>
      <c r="H10" s="175"/>
    </row>
    <row r="11" spans="1:26" ht="306" x14ac:dyDescent="0.2">
      <c r="A11" s="190">
        <v>6</v>
      </c>
      <c r="B11" s="157" t="s">
        <v>344</v>
      </c>
      <c r="C11" s="191">
        <v>1</v>
      </c>
      <c r="D11" s="172" t="s">
        <v>287</v>
      </c>
      <c r="E11" s="181"/>
      <c r="F11" s="181">
        <f t="shared" si="0"/>
        <v>0</v>
      </c>
      <c r="G11" s="172">
        <v>0</v>
      </c>
      <c r="H11" s="175"/>
    </row>
    <row r="12" spans="1:26" ht="51" x14ac:dyDescent="0.2">
      <c r="A12" s="190">
        <v>7</v>
      </c>
      <c r="B12" s="157" t="s">
        <v>358</v>
      </c>
      <c r="C12" s="191">
        <v>1</v>
      </c>
      <c r="D12" s="172" t="s">
        <v>287</v>
      </c>
      <c r="E12" s="181"/>
      <c r="F12" s="181">
        <f t="shared" si="0"/>
        <v>0</v>
      </c>
      <c r="G12" s="172">
        <v>0</v>
      </c>
      <c r="H12" s="175"/>
      <c r="I12" s="215" t="s">
        <v>310</v>
      </c>
      <c r="J12" s="215"/>
      <c r="K12" s="215"/>
      <c r="L12" s="215"/>
      <c r="M12" s="215"/>
      <c r="N12" s="215"/>
      <c r="O12" s="215"/>
      <c r="P12" s="215"/>
      <c r="Q12" s="215"/>
    </row>
    <row r="13" spans="1:26" ht="76.5" x14ac:dyDescent="0.2">
      <c r="A13" s="190">
        <v>8</v>
      </c>
      <c r="B13" s="157" t="s">
        <v>359</v>
      </c>
      <c r="C13" s="191">
        <v>2</v>
      </c>
      <c r="D13" s="172" t="s">
        <v>287</v>
      </c>
      <c r="E13" s="181"/>
      <c r="F13" s="181">
        <f t="shared" si="0"/>
        <v>0</v>
      </c>
      <c r="G13" s="172">
        <v>2</v>
      </c>
      <c r="H13" s="175"/>
    </row>
    <row r="14" spans="1:26" ht="38.25" x14ac:dyDescent="0.2">
      <c r="A14" s="190">
        <v>9</v>
      </c>
      <c r="B14" s="157" t="s">
        <v>360</v>
      </c>
      <c r="C14" s="191">
        <v>2</v>
      </c>
      <c r="D14" s="172" t="s">
        <v>287</v>
      </c>
      <c r="E14" s="181"/>
      <c r="F14" s="181">
        <f t="shared" si="0"/>
        <v>0</v>
      </c>
      <c r="G14" s="192">
        <v>2</v>
      </c>
      <c r="H14" s="175"/>
    </row>
    <row r="15" spans="1:26" ht="409.5" x14ac:dyDescent="0.2">
      <c r="A15" s="190">
        <v>10</v>
      </c>
      <c r="B15" s="157" t="s">
        <v>345</v>
      </c>
      <c r="C15" s="191">
        <v>1</v>
      </c>
      <c r="D15" s="172" t="s">
        <v>282</v>
      </c>
      <c r="E15" s="181"/>
      <c r="F15" s="181">
        <f t="shared" si="0"/>
        <v>0</v>
      </c>
      <c r="G15" s="192">
        <v>1</v>
      </c>
      <c r="H15" s="175"/>
    </row>
    <row r="16" spans="1:26" x14ac:dyDescent="0.2">
      <c r="A16" s="227" t="s">
        <v>308</v>
      </c>
      <c r="B16" s="228"/>
      <c r="C16" s="228"/>
      <c r="D16" s="228"/>
      <c r="E16" s="229"/>
      <c r="F16" s="195">
        <f>SUM(F6:F15)</f>
        <v>0</v>
      </c>
      <c r="G16" s="195"/>
    </row>
    <row r="17" spans="1:7" x14ac:dyDescent="0.2">
      <c r="G17" s="197"/>
    </row>
    <row r="18" spans="1:7" x14ac:dyDescent="0.2">
      <c r="G18" s="197"/>
    </row>
    <row r="19" spans="1:7" ht="15" customHeight="1" x14ac:dyDescent="0.2">
      <c r="A19" s="224" t="s">
        <v>353</v>
      </c>
      <c r="B19" s="224"/>
      <c r="C19" s="224"/>
      <c r="D19" s="224"/>
      <c r="E19" s="224"/>
      <c r="F19" s="224"/>
    </row>
    <row r="20" spans="1:7" ht="15" customHeight="1" x14ac:dyDescent="0.2">
      <c r="A20" s="213" t="s">
        <v>354</v>
      </c>
      <c r="B20" s="213"/>
      <c r="C20" s="213"/>
      <c r="D20" s="213"/>
      <c r="E20" s="213"/>
      <c r="F20" s="213"/>
    </row>
  </sheetData>
  <mergeCells count="9">
    <mergeCell ref="A19:F19"/>
    <mergeCell ref="A20:F20"/>
    <mergeCell ref="I6:K6"/>
    <mergeCell ref="I7:K7"/>
    <mergeCell ref="A1:H1"/>
    <mergeCell ref="A2:G2"/>
    <mergeCell ref="A3:G3"/>
    <mergeCell ref="I12:Q12"/>
    <mergeCell ref="A16:E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450D-42D1-440B-9E6B-64CC7199EA89}">
  <dimension ref="A1:Q16"/>
  <sheetViews>
    <sheetView topLeftCell="D1" workbookViewId="0">
      <selection activeCell="D6" sqref="D6"/>
    </sheetView>
  </sheetViews>
  <sheetFormatPr defaultColWidth="9.140625" defaultRowHeight="12.75" x14ac:dyDescent="0.2"/>
  <cols>
    <col min="1" max="1" width="9.140625" style="196"/>
    <col min="2" max="2" width="81.28515625" style="162" customWidth="1"/>
    <col min="3" max="3" width="14.85546875" style="163" customWidth="1"/>
    <col min="4" max="4" width="9.140625" style="164"/>
    <col min="5" max="5" width="14" style="164" customWidth="1"/>
    <col min="6" max="6" width="15.140625" style="164" customWidth="1"/>
    <col min="7" max="7" width="18.42578125" style="164" customWidth="1"/>
    <col min="8" max="8" width="31" style="167" customWidth="1"/>
    <col min="9" max="16384" width="9.140625" style="167"/>
  </cols>
  <sheetData>
    <row r="1" spans="1:17" x14ac:dyDescent="0.2">
      <c r="A1" s="225" t="s">
        <v>273</v>
      </c>
      <c r="B1" s="225"/>
      <c r="C1" s="225"/>
      <c r="D1" s="225"/>
      <c r="E1" s="225"/>
      <c r="F1" s="225"/>
      <c r="G1" s="225"/>
      <c r="H1" s="225"/>
    </row>
    <row r="2" spans="1:17" x14ac:dyDescent="0.2">
      <c r="A2" s="219" t="s">
        <v>361</v>
      </c>
      <c r="B2" s="219"/>
      <c r="C2" s="219"/>
      <c r="D2" s="219"/>
      <c r="E2" s="219"/>
      <c r="F2" s="219"/>
      <c r="G2" s="219"/>
      <c r="H2" s="168"/>
    </row>
    <row r="3" spans="1:17" ht="15.75" customHeight="1" x14ac:dyDescent="0.2">
      <c r="A3" s="220" t="s">
        <v>274</v>
      </c>
      <c r="B3" s="220"/>
      <c r="C3" s="220"/>
      <c r="D3" s="220"/>
      <c r="E3" s="220"/>
      <c r="F3" s="220"/>
      <c r="G3" s="220"/>
      <c r="H3" s="198"/>
    </row>
    <row r="4" spans="1:17" ht="38.25" x14ac:dyDescent="0.2">
      <c r="A4" s="159" t="s">
        <v>275</v>
      </c>
      <c r="B4" s="159" t="s">
        <v>276</v>
      </c>
      <c r="C4" s="159" t="s">
        <v>309</v>
      </c>
      <c r="D4" s="159" t="s">
        <v>277</v>
      </c>
      <c r="E4" s="159" t="s">
        <v>278</v>
      </c>
      <c r="F4" s="159" t="s">
        <v>314</v>
      </c>
      <c r="G4" s="159" t="s">
        <v>312</v>
      </c>
      <c r="H4" s="169" t="s">
        <v>280</v>
      </c>
    </row>
    <row r="5" spans="1:17" x14ac:dyDescent="0.2">
      <c r="A5" s="188">
        <v>1</v>
      </c>
      <c r="B5" s="188">
        <v>2</v>
      </c>
      <c r="C5" s="160">
        <v>3</v>
      </c>
      <c r="D5" s="160">
        <v>4</v>
      </c>
      <c r="E5" s="160"/>
      <c r="F5" s="160"/>
      <c r="G5" s="189">
        <v>13</v>
      </c>
      <c r="H5" s="160">
        <v>15</v>
      </c>
    </row>
    <row r="6" spans="1:17" ht="165.75" x14ac:dyDescent="0.2">
      <c r="A6" s="190">
        <v>1</v>
      </c>
      <c r="B6" s="156" t="s">
        <v>362</v>
      </c>
      <c r="C6" s="191">
        <v>1</v>
      </c>
      <c r="D6" s="172" t="s">
        <v>337</v>
      </c>
      <c r="E6" s="181"/>
      <c r="F6" s="181">
        <f>C6*E6</f>
        <v>0</v>
      </c>
      <c r="G6" s="183">
        <v>1</v>
      </c>
      <c r="H6" s="199"/>
      <c r="I6" s="214" t="s">
        <v>310</v>
      </c>
      <c r="J6" s="215"/>
      <c r="K6" s="215"/>
      <c r="L6" s="215"/>
      <c r="M6" s="202"/>
      <c r="N6" s="202"/>
      <c r="O6" s="202"/>
      <c r="P6" s="202"/>
      <c r="Q6" s="202"/>
    </row>
    <row r="7" spans="1:17" ht="409.5" customHeight="1" x14ac:dyDescent="0.2">
      <c r="A7" s="190" t="s">
        <v>338</v>
      </c>
      <c r="B7" s="156" t="s">
        <v>346</v>
      </c>
      <c r="C7" s="191">
        <v>1</v>
      </c>
      <c r="D7" s="172" t="s">
        <v>282</v>
      </c>
      <c r="E7" s="181"/>
      <c r="F7" s="181">
        <f t="shared" ref="F7:F11" si="0">C7*E7</f>
        <v>0</v>
      </c>
      <c r="G7" s="183">
        <v>0</v>
      </c>
      <c r="H7" s="199"/>
      <c r="I7" s="216" t="s">
        <v>313</v>
      </c>
      <c r="J7" s="217"/>
      <c r="K7" s="217"/>
      <c r="L7" s="203"/>
      <c r="M7" s="203"/>
      <c r="N7" s="203"/>
      <c r="O7" s="203"/>
      <c r="P7" s="203"/>
      <c r="Q7" s="203"/>
    </row>
    <row r="8" spans="1:17" ht="153" x14ac:dyDescent="0.2">
      <c r="A8" s="190" t="s">
        <v>339</v>
      </c>
      <c r="B8" s="156" t="s">
        <v>347</v>
      </c>
      <c r="C8" s="191">
        <v>1</v>
      </c>
      <c r="D8" s="172" t="s">
        <v>48</v>
      </c>
      <c r="E8" s="181"/>
      <c r="F8" s="181">
        <f t="shared" si="0"/>
        <v>0</v>
      </c>
      <c r="G8" s="183">
        <v>1</v>
      </c>
      <c r="H8" s="199"/>
    </row>
    <row r="9" spans="1:17" ht="204" x14ac:dyDescent="0.2">
      <c r="A9" s="190" t="s">
        <v>348</v>
      </c>
      <c r="B9" s="156" t="s">
        <v>349</v>
      </c>
      <c r="C9" s="191">
        <v>1</v>
      </c>
      <c r="D9" s="172" t="s">
        <v>282</v>
      </c>
      <c r="E9" s="181"/>
      <c r="F9" s="181">
        <f t="shared" si="0"/>
        <v>0</v>
      </c>
      <c r="G9" s="183">
        <v>1</v>
      </c>
      <c r="H9" s="199"/>
      <c r="I9" s="214" t="s">
        <v>310</v>
      </c>
      <c r="J9" s="215"/>
      <c r="K9" s="215"/>
      <c r="L9" s="215"/>
      <c r="M9" s="215"/>
      <c r="N9" s="215"/>
      <c r="O9" s="215"/>
      <c r="P9" s="215"/>
      <c r="Q9" s="215"/>
    </row>
    <row r="10" spans="1:17" x14ac:dyDescent="0.2">
      <c r="A10" s="190" t="s">
        <v>350</v>
      </c>
      <c r="B10" s="156" t="s">
        <v>351</v>
      </c>
      <c r="C10" s="191">
        <v>1</v>
      </c>
      <c r="D10" s="172" t="s">
        <v>48</v>
      </c>
      <c r="E10" s="181"/>
      <c r="F10" s="181">
        <f t="shared" si="0"/>
        <v>0</v>
      </c>
      <c r="G10" s="183">
        <v>1</v>
      </c>
      <c r="H10" s="199"/>
    </row>
    <row r="11" spans="1:17" ht="165.75" x14ac:dyDescent="0.2">
      <c r="A11" s="190" t="s">
        <v>341</v>
      </c>
      <c r="B11" s="200" t="s">
        <v>352</v>
      </c>
      <c r="C11" s="191">
        <v>1</v>
      </c>
      <c r="D11" s="172" t="s">
        <v>282</v>
      </c>
      <c r="E11" s="181"/>
      <c r="F11" s="181">
        <f t="shared" si="0"/>
        <v>0</v>
      </c>
      <c r="G11" s="183">
        <v>0</v>
      </c>
      <c r="H11" s="199"/>
    </row>
    <row r="12" spans="1:17" x14ac:dyDescent="0.2">
      <c r="A12" s="227" t="s">
        <v>308</v>
      </c>
      <c r="B12" s="228"/>
      <c r="C12" s="228"/>
      <c r="D12" s="228"/>
      <c r="E12" s="229"/>
      <c r="F12" s="201">
        <f>SUM(F6:F11)</f>
        <v>0</v>
      </c>
      <c r="G12" s="201"/>
      <c r="H12" s="197"/>
    </row>
    <row r="13" spans="1:17" x14ac:dyDescent="0.2">
      <c r="H13" s="197"/>
    </row>
    <row r="14" spans="1:17" x14ac:dyDescent="0.2">
      <c r="H14" s="197"/>
    </row>
    <row r="15" spans="1:17" ht="15" customHeight="1" x14ac:dyDescent="0.2">
      <c r="A15" s="224" t="s">
        <v>353</v>
      </c>
      <c r="B15" s="224"/>
      <c r="C15" s="224"/>
      <c r="D15" s="224"/>
      <c r="E15" s="224"/>
      <c r="F15" s="224"/>
      <c r="G15" s="224"/>
    </row>
    <row r="16" spans="1:17" ht="15" customHeight="1" x14ac:dyDescent="0.2">
      <c r="A16" s="213" t="s">
        <v>354</v>
      </c>
      <c r="B16" s="213"/>
      <c r="C16" s="213"/>
      <c r="D16" s="213"/>
      <c r="E16" s="213"/>
      <c r="F16" s="213"/>
      <c r="G16" s="213"/>
    </row>
  </sheetData>
  <mergeCells count="9">
    <mergeCell ref="A15:G15"/>
    <mergeCell ref="A16:G16"/>
    <mergeCell ref="I7:K7"/>
    <mergeCell ref="I6:L6"/>
    <mergeCell ref="A1:H1"/>
    <mergeCell ref="A2:G2"/>
    <mergeCell ref="A3:G3"/>
    <mergeCell ref="I9:Q9"/>
    <mergeCell ref="A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8"/>
  <sheetViews>
    <sheetView workbookViewId="0">
      <selection activeCell="F71" sqref="F71"/>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8" width="13.85546875" style="13" bestFit="1" customWidth="1"/>
    <col min="9" max="16384" width="9.140625" style="13"/>
  </cols>
  <sheetData>
    <row r="1" spans="1:7" x14ac:dyDescent="0.2">
      <c r="D1" s="60"/>
      <c r="F1" s="204"/>
      <c r="G1" s="204"/>
    </row>
    <row r="2" spans="1:7" ht="18" customHeight="1" x14ac:dyDescent="0.2">
      <c r="B2" s="205" t="s">
        <v>93</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s="8" customFormat="1" ht="13.5" thickBot="1" x14ac:dyDescent="0.25">
      <c r="A5" s="29" t="s">
        <v>7</v>
      </c>
      <c r="B5" s="75" t="s">
        <v>8</v>
      </c>
      <c r="C5" s="31" t="s">
        <v>9</v>
      </c>
      <c r="D5" s="31" t="s">
        <v>10</v>
      </c>
      <c r="E5" s="32">
        <v>5</v>
      </c>
      <c r="F5" s="33" t="s">
        <v>113</v>
      </c>
      <c r="G5" s="31" t="s">
        <v>114</v>
      </c>
    </row>
    <row r="6" spans="1:7" s="8" customFormat="1" ht="39" thickTop="1" x14ac:dyDescent="0.2">
      <c r="A6" s="44">
        <v>1</v>
      </c>
      <c r="B6" s="152" t="s">
        <v>170</v>
      </c>
      <c r="C6" s="14" t="s">
        <v>17</v>
      </c>
      <c r="D6" s="14">
        <v>1</v>
      </c>
      <c r="E6" s="4"/>
      <c r="F6" s="11">
        <f>Tabela110345[[#This Row],[Ilość]]*Tabela110345[[#This Row],[Cena jednostkowa brutto]]</f>
        <v>0</v>
      </c>
      <c r="G6" s="1"/>
    </row>
    <row r="7" spans="1:7" s="8" customFormat="1" ht="38.25" x14ac:dyDescent="0.2">
      <c r="A7" s="44">
        <v>2</v>
      </c>
      <c r="B7" s="152" t="s">
        <v>171</v>
      </c>
      <c r="C7" s="14" t="s">
        <v>17</v>
      </c>
      <c r="D7" s="25">
        <v>5</v>
      </c>
      <c r="E7" s="4"/>
      <c r="F7" s="11">
        <f>Tabela110345[[#This Row],[Ilość]]*Tabela110345[[#This Row],[Cena jednostkowa brutto]]</f>
        <v>0</v>
      </c>
      <c r="G7" s="1"/>
    </row>
    <row r="8" spans="1:7" s="8" customFormat="1" ht="38.25" x14ac:dyDescent="0.2">
      <c r="A8" s="44">
        <v>3</v>
      </c>
      <c r="B8" s="152" t="s">
        <v>172</v>
      </c>
      <c r="C8" s="14" t="s">
        <v>17</v>
      </c>
      <c r="D8" s="25">
        <v>15</v>
      </c>
      <c r="E8" s="4"/>
      <c r="F8" s="11">
        <f>Tabela110345[[#This Row],[Ilość]]*Tabela110345[[#This Row],[Cena jednostkowa brutto]]</f>
        <v>0</v>
      </c>
      <c r="G8" s="1"/>
    </row>
    <row r="9" spans="1:7" s="8" customFormat="1" ht="38.25" x14ac:dyDescent="0.2">
      <c r="A9" s="44">
        <v>4</v>
      </c>
      <c r="B9" s="152" t="s">
        <v>173</v>
      </c>
      <c r="C9" s="14" t="s">
        <v>17</v>
      </c>
      <c r="D9" s="25">
        <v>15</v>
      </c>
      <c r="E9" s="4"/>
      <c r="F9" s="11">
        <f>Tabela110345[[#This Row],[Ilość]]*Tabela110345[[#This Row],[Cena jednostkowa brutto]]</f>
        <v>0</v>
      </c>
      <c r="G9" s="1"/>
    </row>
    <row r="10" spans="1:7" s="8" customFormat="1" ht="38.25" x14ac:dyDescent="0.2">
      <c r="A10" s="44">
        <v>5</v>
      </c>
      <c r="B10" s="152" t="s">
        <v>174</v>
      </c>
      <c r="C10" s="14" t="s">
        <v>17</v>
      </c>
      <c r="D10" s="25">
        <v>16</v>
      </c>
      <c r="E10" s="4"/>
      <c r="F10" s="11">
        <f>Tabela110345[[#This Row],[Ilość]]*Tabela110345[[#This Row],[Cena jednostkowa brutto]]</f>
        <v>0</v>
      </c>
      <c r="G10" s="1"/>
    </row>
    <row r="11" spans="1:7" s="8" customFormat="1" ht="38.25" x14ac:dyDescent="0.2">
      <c r="A11" s="44">
        <v>6</v>
      </c>
      <c r="B11" s="152" t="s">
        <v>175</v>
      </c>
      <c r="C11" s="14" t="s">
        <v>17</v>
      </c>
      <c r="D11" s="25">
        <v>15</v>
      </c>
      <c r="E11" s="4"/>
      <c r="F11" s="11">
        <f>Tabela110345[[#This Row],[Ilość]]*Tabela110345[[#This Row],[Cena jednostkowa brutto]]</f>
        <v>0</v>
      </c>
      <c r="G11" s="1"/>
    </row>
    <row r="12" spans="1:7" s="8" customFormat="1" ht="38.25" x14ac:dyDescent="0.2">
      <c r="A12" s="44">
        <v>7</v>
      </c>
      <c r="B12" s="152" t="s">
        <v>176</v>
      </c>
      <c r="C12" s="14" t="s">
        <v>17</v>
      </c>
      <c r="D12" s="25">
        <v>5</v>
      </c>
      <c r="E12" s="4"/>
      <c r="F12" s="11">
        <f>Tabela110345[[#This Row],[Ilość]]*Tabela110345[[#This Row],[Cena jednostkowa brutto]]</f>
        <v>0</v>
      </c>
      <c r="G12" s="1"/>
    </row>
    <row r="13" spans="1:7" s="8" customFormat="1" ht="39" thickBot="1" x14ac:dyDescent="0.25">
      <c r="A13" s="44">
        <v>8</v>
      </c>
      <c r="B13" s="152" t="s">
        <v>177</v>
      </c>
      <c r="C13" s="14" t="s">
        <v>17</v>
      </c>
      <c r="D13" s="25">
        <v>1</v>
      </c>
      <c r="E13" s="4"/>
      <c r="F13" s="11">
        <f>Tabela110345[[#This Row],[Ilość]]*Tabela110345[[#This Row],[Cena jednostkowa brutto]]</f>
        <v>0</v>
      </c>
      <c r="G13" s="1"/>
    </row>
    <row r="14" spans="1:7" ht="39" thickTop="1" x14ac:dyDescent="0.2">
      <c r="A14" s="44">
        <v>9</v>
      </c>
      <c r="B14" s="152" t="s">
        <v>178</v>
      </c>
      <c r="C14" s="14" t="s">
        <v>17</v>
      </c>
      <c r="D14" s="25">
        <v>31</v>
      </c>
      <c r="E14" s="4"/>
      <c r="F14" s="11">
        <f>Tabela110345[[#This Row],[Ilość]]*Tabela110345[[#This Row],[Cena jednostkowa brutto]]</f>
        <v>0</v>
      </c>
      <c r="G14" s="76"/>
    </row>
    <row r="15" spans="1:7" ht="38.25" x14ac:dyDescent="0.2">
      <c r="A15" s="44">
        <v>10</v>
      </c>
      <c r="B15" s="152" t="s">
        <v>179</v>
      </c>
      <c r="C15" s="14" t="s">
        <v>17</v>
      </c>
      <c r="D15" s="25">
        <v>1</v>
      </c>
      <c r="E15" s="4"/>
      <c r="F15" s="11">
        <f>Tabela110345[[#This Row],[Ilość]]*Tabela110345[[#This Row],[Cena jednostkowa brutto]]</f>
        <v>0</v>
      </c>
      <c r="G15" s="1"/>
    </row>
    <row r="16" spans="1:7" ht="38.25" x14ac:dyDescent="0.2">
      <c r="A16" s="44">
        <v>11</v>
      </c>
      <c r="B16" s="152" t="s">
        <v>180</v>
      </c>
      <c r="C16" s="14" t="s">
        <v>17</v>
      </c>
      <c r="D16" s="25">
        <v>20</v>
      </c>
      <c r="E16" s="4"/>
      <c r="F16" s="11">
        <f>Tabela110345[[#This Row],[Ilość]]*Tabela110345[[#This Row],[Cena jednostkowa brutto]]</f>
        <v>0</v>
      </c>
      <c r="G16" s="1"/>
    </row>
    <row r="17" spans="1:7" ht="38.25" x14ac:dyDescent="0.2">
      <c r="A17" s="44">
        <v>12</v>
      </c>
      <c r="B17" s="152" t="s">
        <v>181</v>
      </c>
      <c r="C17" s="14" t="s">
        <v>17</v>
      </c>
      <c r="D17" s="25">
        <v>8</v>
      </c>
      <c r="E17" s="4"/>
      <c r="F17" s="11">
        <f>Tabela110345[[#This Row],[Ilość]]*Tabela110345[[#This Row],[Cena jednostkowa brutto]]</f>
        <v>0</v>
      </c>
      <c r="G17" s="1"/>
    </row>
    <row r="18" spans="1:7" ht="38.25" x14ac:dyDescent="0.2">
      <c r="A18" s="44">
        <v>13</v>
      </c>
      <c r="B18" s="152" t="s">
        <v>182</v>
      </c>
      <c r="C18" s="14" t="s">
        <v>17</v>
      </c>
      <c r="D18" s="14">
        <v>20</v>
      </c>
      <c r="E18" s="4"/>
      <c r="F18" s="11">
        <f>Tabela110345[[#This Row],[Ilość]]*Tabela110345[[#This Row],[Cena jednostkowa brutto]]</f>
        <v>0</v>
      </c>
      <c r="G18" s="1"/>
    </row>
    <row r="19" spans="1:7" ht="38.25" x14ac:dyDescent="0.2">
      <c r="A19" s="44">
        <v>14</v>
      </c>
      <c r="B19" s="152" t="s">
        <v>183</v>
      </c>
      <c r="C19" s="14" t="s">
        <v>17</v>
      </c>
      <c r="D19" s="25">
        <v>1</v>
      </c>
      <c r="E19" s="4"/>
      <c r="F19" s="11">
        <f>Tabela110345[[#This Row],[Ilość]]*Tabela110345[[#This Row],[Cena jednostkowa brutto]]</f>
        <v>0</v>
      </c>
      <c r="G19" s="1"/>
    </row>
    <row r="20" spans="1:7" ht="38.25" x14ac:dyDescent="0.2">
      <c r="A20" s="44">
        <v>15</v>
      </c>
      <c r="B20" s="152" t="s">
        <v>184</v>
      </c>
      <c r="C20" s="14" t="s">
        <v>17</v>
      </c>
      <c r="D20" s="25">
        <v>1</v>
      </c>
      <c r="E20" s="4"/>
      <c r="F20" s="11">
        <f>Tabela110345[[#This Row],[Ilość]]*Tabela110345[[#This Row],[Cena jednostkowa brutto]]</f>
        <v>0</v>
      </c>
      <c r="G20" s="1"/>
    </row>
    <row r="21" spans="1:7" ht="38.25" x14ac:dyDescent="0.2">
      <c r="A21" s="44">
        <v>16</v>
      </c>
      <c r="B21" s="152" t="s">
        <v>185</v>
      </c>
      <c r="C21" s="14" t="s">
        <v>17</v>
      </c>
      <c r="D21" s="25">
        <v>1</v>
      </c>
      <c r="E21" s="4"/>
      <c r="F21" s="11">
        <f>Tabela110345[[#This Row],[Ilość]]*Tabela110345[[#This Row],[Cena jednostkowa brutto]]</f>
        <v>0</v>
      </c>
      <c r="G21" s="1"/>
    </row>
    <row r="22" spans="1:7" ht="38.25" x14ac:dyDescent="0.2">
      <c r="A22" s="44">
        <v>17</v>
      </c>
      <c r="B22" s="152" t="s">
        <v>186</v>
      </c>
      <c r="C22" s="14" t="s">
        <v>18</v>
      </c>
      <c r="D22" s="25">
        <v>30</v>
      </c>
      <c r="E22" s="4"/>
      <c r="F22" s="11">
        <f>Tabela110345[[#This Row],[Ilość]]*Tabela110345[[#This Row],[Cena jednostkowa brutto]]</f>
        <v>0</v>
      </c>
      <c r="G22" s="1"/>
    </row>
    <row r="23" spans="1:7" ht="38.25" x14ac:dyDescent="0.2">
      <c r="A23" s="44">
        <v>18</v>
      </c>
      <c r="B23" s="152" t="s">
        <v>187</v>
      </c>
      <c r="C23" s="14" t="s">
        <v>18</v>
      </c>
      <c r="D23" s="25">
        <v>30</v>
      </c>
      <c r="E23" s="4"/>
      <c r="F23" s="11">
        <f>Tabela110345[[#This Row],[Ilość]]*Tabela110345[[#This Row],[Cena jednostkowa brutto]]</f>
        <v>0</v>
      </c>
      <c r="G23" s="1"/>
    </row>
    <row r="24" spans="1:7" ht="38.25" x14ac:dyDescent="0.2">
      <c r="A24" s="44">
        <v>19</v>
      </c>
      <c r="B24" s="152" t="s">
        <v>188</v>
      </c>
      <c r="C24" s="14" t="s">
        <v>17</v>
      </c>
      <c r="D24" s="25">
        <v>2</v>
      </c>
      <c r="E24" s="4"/>
      <c r="F24" s="11">
        <f>Tabela110345[[#This Row],[Ilość]]*Tabela110345[[#This Row],[Cena jednostkowa brutto]]</f>
        <v>0</v>
      </c>
      <c r="G24" s="1"/>
    </row>
    <row r="25" spans="1:7" ht="38.25" x14ac:dyDescent="0.2">
      <c r="A25" s="44">
        <v>20</v>
      </c>
      <c r="B25" s="152" t="s">
        <v>189</v>
      </c>
      <c r="C25" s="14" t="s">
        <v>17</v>
      </c>
      <c r="D25" s="25">
        <v>2</v>
      </c>
      <c r="E25" s="4"/>
      <c r="F25" s="11">
        <f>Tabela110345[[#This Row],[Ilość]]*Tabela110345[[#This Row],[Cena jednostkowa brutto]]</f>
        <v>0</v>
      </c>
      <c r="G25" s="1"/>
    </row>
    <row r="26" spans="1:7" ht="38.25" x14ac:dyDescent="0.2">
      <c r="A26" s="44">
        <v>21</v>
      </c>
      <c r="B26" s="152" t="s">
        <v>190</v>
      </c>
      <c r="C26" s="14" t="s">
        <v>17</v>
      </c>
      <c r="D26" s="25">
        <v>20</v>
      </c>
      <c r="E26" s="4"/>
      <c r="F26" s="11">
        <f>Tabela110345[[#This Row],[Ilość]]*Tabela110345[[#This Row],[Cena jednostkowa brutto]]</f>
        <v>0</v>
      </c>
      <c r="G26" s="1"/>
    </row>
    <row r="27" spans="1:7" ht="153" x14ac:dyDescent="0.2">
      <c r="A27" s="44">
        <v>22</v>
      </c>
      <c r="B27" s="153" t="s">
        <v>191</v>
      </c>
      <c r="C27" s="14" t="s">
        <v>48</v>
      </c>
      <c r="D27" s="14">
        <v>1</v>
      </c>
      <c r="E27" s="4"/>
      <c r="F27" s="11">
        <f>Tabela110345[[#This Row],[Ilość]]*Tabela110345[[#This Row],[Cena jednostkowa brutto]]</f>
        <v>0</v>
      </c>
      <c r="G27" s="1"/>
    </row>
    <row r="28" spans="1:7" ht="89.25" x14ac:dyDescent="0.2">
      <c r="A28" s="44">
        <v>23</v>
      </c>
      <c r="B28" s="153" t="s">
        <v>192</v>
      </c>
      <c r="C28" s="14" t="s">
        <v>48</v>
      </c>
      <c r="D28" s="25">
        <v>5</v>
      </c>
      <c r="E28" s="4"/>
      <c r="F28" s="11">
        <f>Tabela110345[[#This Row],[Ilość]]*Tabela110345[[#This Row],[Cena jednostkowa brutto]]</f>
        <v>0</v>
      </c>
      <c r="G28" s="1"/>
    </row>
    <row r="29" spans="1:7" ht="76.5" x14ac:dyDescent="0.2">
      <c r="A29" s="44">
        <v>24</v>
      </c>
      <c r="B29" s="153" t="s">
        <v>193</v>
      </c>
      <c r="C29" s="14" t="s">
        <v>48</v>
      </c>
      <c r="D29" s="14">
        <v>1</v>
      </c>
      <c r="E29" s="4"/>
      <c r="F29" s="11">
        <f>Tabela110345[[#This Row],[Ilość]]*Tabela110345[[#This Row],[Cena jednostkowa brutto]]</f>
        <v>0</v>
      </c>
      <c r="G29" s="1"/>
    </row>
    <row r="30" spans="1:7" ht="114.75" x14ac:dyDescent="0.2">
      <c r="A30" s="44">
        <v>25</v>
      </c>
      <c r="B30" s="153" t="s">
        <v>194</v>
      </c>
      <c r="C30" s="14" t="s">
        <v>48</v>
      </c>
      <c r="D30" s="14">
        <v>1</v>
      </c>
      <c r="E30" s="4"/>
      <c r="F30" s="11">
        <f>Tabela110345[[#This Row],[Ilość]]*Tabela110345[[#This Row],[Cena jednostkowa brutto]]</f>
        <v>0</v>
      </c>
      <c r="G30" s="1"/>
    </row>
    <row r="31" spans="1:7" ht="76.5" x14ac:dyDescent="0.2">
      <c r="A31" s="44">
        <v>26</v>
      </c>
      <c r="B31" s="138" t="s">
        <v>195</v>
      </c>
      <c r="C31" s="14" t="s">
        <v>48</v>
      </c>
      <c r="D31" s="14">
        <v>2</v>
      </c>
      <c r="E31" s="4"/>
      <c r="F31" s="11">
        <f>Tabela110345[[#This Row],[Ilość]]*Tabela110345[[#This Row],[Cena jednostkowa brutto]]</f>
        <v>0</v>
      </c>
      <c r="G31" s="1"/>
    </row>
    <row r="32" spans="1:7" ht="89.25" x14ac:dyDescent="0.2">
      <c r="A32" s="44">
        <v>27</v>
      </c>
      <c r="B32" s="138" t="s">
        <v>196</v>
      </c>
      <c r="C32" s="14" t="s">
        <v>48</v>
      </c>
      <c r="D32" s="14">
        <v>2</v>
      </c>
      <c r="E32" s="4"/>
      <c r="F32" s="11">
        <f>Tabela110345[[#This Row],[Ilość]]*Tabela110345[[#This Row],[Cena jednostkowa brutto]]</f>
        <v>0</v>
      </c>
      <c r="G32" s="1"/>
    </row>
    <row r="33" spans="1:7" ht="51" x14ac:dyDescent="0.2">
      <c r="A33" s="44">
        <v>28</v>
      </c>
      <c r="B33" s="153" t="s">
        <v>197</v>
      </c>
      <c r="C33" s="14" t="s">
        <v>48</v>
      </c>
      <c r="D33" s="14">
        <v>1</v>
      </c>
      <c r="E33" s="4"/>
      <c r="F33" s="11">
        <f>Tabela110345[[#This Row],[Ilość]]*Tabela110345[[#This Row],[Cena jednostkowa brutto]]</f>
        <v>0</v>
      </c>
      <c r="G33" s="1"/>
    </row>
    <row r="34" spans="1:7" ht="76.5" x14ac:dyDescent="0.2">
      <c r="A34" s="44">
        <v>29</v>
      </c>
      <c r="B34" s="153" t="s">
        <v>198</v>
      </c>
      <c r="C34" s="14" t="s">
        <v>17</v>
      </c>
      <c r="D34" s="14">
        <v>1</v>
      </c>
      <c r="E34" s="4"/>
      <c r="F34" s="11">
        <f>Tabela110345[[#This Row],[Ilość]]*Tabela110345[[#This Row],[Cena jednostkowa brutto]]</f>
        <v>0</v>
      </c>
      <c r="G34" s="1"/>
    </row>
    <row r="35" spans="1:7" ht="178.5" x14ac:dyDescent="0.2">
      <c r="A35" s="44">
        <v>30</v>
      </c>
      <c r="B35" s="153" t="s">
        <v>199</v>
      </c>
      <c r="C35" s="14" t="s">
        <v>48</v>
      </c>
      <c r="D35" s="14">
        <v>5</v>
      </c>
      <c r="E35" s="4"/>
      <c r="F35" s="11">
        <f>Tabela110345[[#This Row],[Ilość]]*Tabela110345[[#This Row],[Cena jednostkowa brutto]]</f>
        <v>0</v>
      </c>
      <c r="G35" s="1"/>
    </row>
    <row r="36" spans="1:7" ht="89.25" x14ac:dyDescent="0.2">
      <c r="A36" s="44">
        <v>31</v>
      </c>
      <c r="B36" s="153" t="s">
        <v>200</v>
      </c>
      <c r="C36" s="14" t="s">
        <v>48</v>
      </c>
      <c r="D36" s="14">
        <v>1</v>
      </c>
      <c r="E36" s="4"/>
      <c r="F36" s="11">
        <f>Tabela110345[[#This Row],[Ilość]]*Tabela110345[[#This Row],[Cena jednostkowa brutto]]</f>
        <v>0</v>
      </c>
      <c r="G36" s="1"/>
    </row>
    <row r="37" spans="1:7" ht="76.5" x14ac:dyDescent="0.2">
      <c r="A37" s="44">
        <v>32</v>
      </c>
      <c r="B37" s="153" t="s">
        <v>201</v>
      </c>
      <c r="C37" s="14" t="s">
        <v>48</v>
      </c>
      <c r="D37" s="14">
        <v>5</v>
      </c>
      <c r="E37" s="4"/>
      <c r="F37" s="11">
        <f>Tabela110345[[#This Row],[Ilość]]*Tabela110345[[#This Row],[Cena jednostkowa brutto]]</f>
        <v>0</v>
      </c>
      <c r="G37" s="1"/>
    </row>
    <row r="38" spans="1:7" ht="76.5" x14ac:dyDescent="0.2">
      <c r="A38" s="44">
        <v>33</v>
      </c>
      <c r="B38" s="153" t="s">
        <v>202</v>
      </c>
      <c r="C38" s="14" t="s">
        <v>48</v>
      </c>
      <c r="D38" s="14">
        <v>12</v>
      </c>
      <c r="E38" s="4"/>
      <c r="F38" s="11">
        <f>Tabela110345[[#This Row],[Ilość]]*Tabela110345[[#This Row],[Cena jednostkowa brutto]]</f>
        <v>0</v>
      </c>
      <c r="G38" s="1"/>
    </row>
    <row r="39" spans="1:7" ht="76.5" x14ac:dyDescent="0.2">
      <c r="A39" s="44">
        <v>34</v>
      </c>
      <c r="B39" s="153" t="s">
        <v>203</v>
      </c>
      <c r="C39" s="14" t="s">
        <v>48</v>
      </c>
      <c r="D39" s="14">
        <v>2</v>
      </c>
      <c r="E39" s="4"/>
      <c r="F39" s="11">
        <f>Tabela110345[[#This Row],[Ilość]]*Tabela110345[[#This Row],[Cena jednostkowa brutto]]</f>
        <v>0</v>
      </c>
      <c r="G39" s="1"/>
    </row>
    <row r="40" spans="1:7" ht="76.5" x14ac:dyDescent="0.2">
      <c r="A40" s="44">
        <v>35</v>
      </c>
      <c r="B40" s="153" t="s">
        <v>204</v>
      </c>
      <c r="C40" s="14" t="s">
        <v>48</v>
      </c>
      <c r="D40" s="14">
        <v>1</v>
      </c>
      <c r="E40" s="4"/>
      <c r="F40" s="11">
        <f>Tabela110345[[#This Row],[Ilość]]*Tabela110345[[#This Row],[Cena jednostkowa brutto]]</f>
        <v>0</v>
      </c>
      <c r="G40" s="1"/>
    </row>
    <row r="41" spans="1:7" ht="89.25" x14ac:dyDescent="0.2">
      <c r="A41" s="44">
        <v>36</v>
      </c>
      <c r="B41" s="153" t="s">
        <v>205</v>
      </c>
      <c r="C41" s="14" t="s">
        <v>48</v>
      </c>
      <c r="D41" s="14">
        <v>12</v>
      </c>
      <c r="E41" s="4"/>
      <c r="F41" s="11">
        <f>Tabela110345[[#This Row],[Ilość]]*Tabela110345[[#This Row],[Cena jednostkowa brutto]]</f>
        <v>0</v>
      </c>
      <c r="G41" s="1"/>
    </row>
    <row r="42" spans="1:7" ht="89.25" x14ac:dyDescent="0.2">
      <c r="A42" s="44">
        <v>37</v>
      </c>
      <c r="B42" s="153" t="s">
        <v>206</v>
      </c>
      <c r="C42" s="14" t="s">
        <v>48</v>
      </c>
      <c r="D42" s="14">
        <v>1</v>
      </c>
      <c r="E42" s="4"/>
      <c r="F42" s="11">
        <f>Tabela110345[[#This Row],[Ilość]]*Tabela110345[[#This Row],[Cena jednostkowa brutto]]</f>
        <v>0</v>
      </c>
      <c r="G42" s="1"/>
    </row>
    <row r="43" spans="1:7" ht="89.25" x14ac:dyDescent="0.2">
      <c r="A43" s="44">
        <v>38</v>
      </c>
      <c r="B43" s="153" t="s">
        <v>207</v>
      </c>
      <c r="C43" s="14" t="s">
        <v>48</v>
      </c>
      <c r="D43" s="25">
        <v>50</v>
      </c>
      <c r="E43" s="4"/>
      <c r="F43" s="11">
        <f>Tabela110345[[#This Row],[Ilość]]*Tabela110345[[#This Row],[Cena jednostkowa brutto]]</f>
        <v>0</v>
      </c>
      <c r="G43" s="1"/>
    </row>
    <row r="44" spans="1:7" ht="89.25" x14ac:dyDescent="0.2">
      <c r="A44" s="44">
        <v>39</v>
      </c>
      <c r="B44" s="153" t="s">
        <v>208</v>
      </c>
      <c r="C44" s="14" t="s">
        <v>48</v>
      </c>
      <c r="D44" s="14">
        <v>50</v>
      </c>
      <c r="E44" s="4"/>
      <c r="F44" s="11">
        <f>Tabela110345[[#This Row],[Ilość]]*Tabela110345[[#This Row],[Cena jednostkowa brutto]]</f>
        <v>0</v>
      </c>
      <c r="G44" s="1"/>
    </row>
    <row r="45" spans="1:7" ht="51" x14ac:dyDescent="0.2">
      <c r="A45" s="44">
        <v>40</v>
      </c>
      <c r="B45" s="153" t="s">
        <v>209</v>
      </c>
      <c r="C45" s="14" t="s">
        <v>48</v>
      </c>
      <c r="D45" s="14">
        <v>6</v>
      </c>
      <c r="E45" s="4"/>
      <c r="F45" s="11">
        <f>Tabela110345[[#This Row],[Ilość]]*Tabela110345[[#This Row],[Cena jednostkowa brutto]]</f>
        <v>0</v>
      </c>
      <c r="G45" s="1"/>
    </row>
    <row r="46" spans="1:7" ht="76.5" x14ac:dyDescent="0.2">
      <c r="A46" s="44">
        <v>41</v>
      </c>
      <c r="B46" s="153" t="s">
        <v>210</v>
      </c>
      <c r="C46" s="14" t="s">
        <v>48</v>
      </c>
      <c r="D46" s="14">
        <v>1</v>
      </c>
      <c r="E46" s="4"/>
      <c r="F46" s="11">
        <f>Tabela110345[[#This Row],[Ilość]]*Tabela110345[[#This Row],[Cena jednostkowa brutto]]</f>
        <v>0</v>
      </c>
      <c r="G46" s="1"/>
    </row>
    <row r="47" spans="1:7" ht="63.75" x14ac:dyDescent="0.2">
      <c r="A47" s="44">
        <v>42</v>
      </c>
      <c r="B47" s="153" t="s">
        <v>211</v>
      </c>
      <c r="C47" s="14" t="s">
        <v>48</v>
      </c>
      <c r="D47" s="14">
        <v>5</v>
      </c>
      <c r="E47" s="4"/>
      <c r="F47" s="11">
        <f>Tabela110345[[#This Row],[Ilość]]*Tabela110345[[#This Row],[Cena jednostkowa brutto]]</f>
        <v>0</v>
      </c>
      <c r="G47" s="1"/>
    </row>
    <row r="48" spans="1:7" ht="102" x14ac:dyDescent="0.2">
      <c r="A48" s="44">
        <v>43</v>
      </c>
      <c r="B48" s="153" t="s">
        <v>212</v>
      </c>
      <c r="C48" s="14" t="s">
        <v>48</v>
      </c>
      <c r="D48" s="14">
        <v>100</v>
      </c>
      <c r="E48" s="4"/>
      <c r="F48" s="11">
        <f>Tabela110345[[#This Row],[Ilość]]*Tabela110345[[#This Row],[Cena jednostkowa brutto]]</f>
        <v>0</v>
      </c>
      <c r="G48" s="1"/>
    </row>
    <row r="49" spans="1:7" ht="127.5" x14ac:dyDescent="0.2">
      <c r="A49" s="44">
        <v>44</v>
      </c>
      <c r="B49" s="153" t="s">
        <v>213</v>
      </c>
      <c r="C49" s="14" t="s">
        <v>48</v>
      </c>
      <c r="D49" s="14">
        <v>1</v>
      </c>
      <c r="E49" s="4"/>
      <c r="F49" s="11">
        <f>Tabela110345[[#This Row],[Ilość]]*Tabela110345[[#This Row],[Cena jednostkowa brutto]]</f>
        <v>0</v>
      </c>
      <c r="G49" s="1"/>
    </row>
    <row r="50" spans="1:7" ht="76.5" x14ac:dyDescent="0.2">
      <c r="A50" s="44">
        <v>45</v>
      </c>
      <c r="B50" s="153" t="s">
        <v>214</v>
      </c>
      <c r="C50" s="14" t="s">
        <v>48</v>
      </c>
      <c r="D50" s="14">
        <v>1</v>
      </c>
      <c r="E50" s="4"/>
      <c r="F50" s="11">
        <f>Tabela110345[[#This Row],[Ilość]]*Tabela110345[[#This Row],[Cena jednostkowa brutto]]</f>
        <v>0</v>
      </c>
      <c r="G50" s="1"/>
    </row>
    <row r="51" spans="1:7" ht="102" x14ac:dyDescent="0.2">
      <c r="A51" s="44">
        <v>46</v>
      </c>
      <c r="B51" s="153" t="s">
        <v>215</v>
      </c>
      <c r="C51" s="14" t="s">
        <v>48</v>
      </c>
      <c r="D51" s="14">
        <v>30</v>
      </c>
      <c r="E51" s="4"/>
      <c r="F51" s="11">
        <f>Tabela110345[[#This Row],[Ilość]]*Tabela110345[[#This Row],[Cena jednostkowa brutto]]</f>
        <v>0</v>
      </c>
      <c r="G51" s="1"/>
    </row>
    <row r="52" spans="1:7" ht="76.5" x14ac:dyDescent="0.2">
      <c r="A52" s="44">
        <v>47</v>
      </c>
      <c r="B52" s="153" t="s">
        <v>216</v>
      </c>
      <c r="C52" s="14" t="s">
        <v>48</v>
      </c>
      <c r="D52" s="14">
        <v>1</v>
      </c>
      <c r="E52" s="4"/>
      <c r="F52" s="11">
        <f>Tabela110345[[#This Row],[Ilość]]*Tabela110345[[#This Row],[Cena jednostkowa brutto]]</f>
        <v>0</v>
      </c>
      <c r="G52" s="1"/>
    </row>
    <row r="53" spans="1:7" ht="63.75" x14ac:dyDescent="0.2">
      <c r="A53" s="44">
        <v>48</v>
      </c>
      <c r="B53" s="153" t="s">
        <v>217</v>
      </c>
      <c r="C53" s="14" t="s">
        <v>48</v>
      </c>
      <c r="D53" s="14">
        <v>1</v>
      </c>
      <c r="E53" s="4"/>
      <c r="F53" s="11">
        <f>Tabela110345[[#This Row],[Ilość]]*Tabela110345[[#This Row],[Cena jednostkowa brutto]]</f>
        <v>0</v>
      </c>
      <c r="G53" s="1"/>
    </row>
    <row r="54" spans="1:7" ht="63.75" x14ac:dyDescent="0.2">
      <c r="A54" s="44">
        <v>49</v>
      </c>
      <c r="B54" s="153" t="s">
        <v>218</v>
      </c>
      <c r="C54" s="14" t="s">
        <v>48</v>
      </c>
      <c r="D54" s="14">
        <v>3</v>
      </c>
      <c r="E54" s="4"/>
      <c r="F54" s="11">
        <f>Tabela110345[[#This Row],[Ilość]]*Tabela110345[[#This Row],[Cena jednostkowa brutto]]</f>
        <v>0</v>
      </c>
      <c r="G54" s="1"/>
    </row>
    <row r="55" spans="1:7" ht="63.75" x14ac:dyDescent="0.2">
      <c r="A55" s="44">
        <v>50</v>
      </c>
      <c r="B55" s="153" t="s">
        <v>219</v>
      </c>
      <c r="C55" s="14" t="s">
        <v>48</v>
      </c>
      <c r="D55" s="14">
        <v>2</v>
      </c>
      <c r="E55" s="4"/>
      <c r="F55" s="11">
        <f>Tabela110345[[#This Row],[Ilość]]*Tabela110345[[#This Row],[Cena jednostkowa brutto]]</f>
        <v>0</v>
      </c>
      <c r="G55" s="1"/>
    </row>
    <row r="56" spans="1:7" ht="114.75" x14ac:dyDescent="0.2">
      <c r="A56" s="44">
        <v>51</v>
      </c>
      <c r="B56" s="153" t="s">
        <v>220</v>
      </c>
      <c r="C56" s="14" t="s">
        <v>48</v>
      </c>
      <c r="D56" s="14">
        <v>1</v>
      </c>
      <c r="E56" s="4"/>
      <c r="F56" s="11">
        <f>Tabela110345[[#This Row],[Ilość]]*Tabela110345[[#This Row],[Cena jednostkowa brutto]]</f>
        <v>0</v>
      </c>
      <c r="G56" s="1"/>
    </row>
    <row r="57" spans="1:7" ht="63.75" x14ac:dyDescent="0.2">
      <c r="A57" s="44">
        <v>52</v>
      </c>
      <c r="B57" s="153" t="s">
        <v>221</v>
      </c>
      <c r="C57" s="14" t="s">
        <v>48</v>
      </c>
      <c r="D57" s="14">
        <v>1</v>
      </c>
      <c r="E57" s="4"/>
      <c r="F57" s="11">
        <f>Tabela110345[[#This Row],[Ilość]]*Tabela110345[[#This Row],[Cena jednostkowa brutto]]</f>
        <v>0</v>
      </c>
      <c r="G57" s="1"/>
    </row>
    <row r="58" spans="1:7" ht="76.5" x14ac:dyDescent="0.2">
      <c r="A58" s="44">
        <v>53</v>
      </c>
      <c r="B58" s="153" t="s">
        <v>222</v>
      </c>
      <c r="C58" s="14" t="s">
        <v>48</v>
      </c>
      <c r="D58" s="14">
        <v>1</v>
      </c>
      <c r="E58" s="4"/>
      <c r="F58" s="11">
        <f>Tabela110345[[#This Row],[Ilość]]*Tabela110345[[#This Row],[Cena jednostkowa brutto]]</f>
        <v>0</v>
      </c>
      <c r="G58" s="1"/>
    </row>
    <row r="59" spans="1:7" ht="76.5" x14ac:dyDescent="0.2">
      <c r="A59" s="44">
        <v>54</v>
      </c>
      <c r="B59" s="153" t="s">
        <v>223</v>
      </c>
      <c r="C59" s="14" t="s">
        <v>48</v>
      </c>
      <c r="D59" s="14">
        <v>2</v>
      </c>
      <c r="E59" s="4"/>
      <c r="F59" s="11">
        <f>Tabela110345[[#This Row],[Ilość]]*Tabela110345[[#This Row],[Cena jednostkowa brutto]]</f>
        <v>0</v>
      </c>
      <c r="G59" s="1"/>
    </row>
    <row r="60" spans="1:7" ht="89.25" x14ac:dyDescent="0.2">
      <c r="A60" s="44">
        <v>55</v>
      </c>
      <c r="B60" s="153" t="s">
        <v>224</v>
      </c>
      <c r="C60" s="14" t="s">
        <v>48</v>
      </c>
      <c r="D60" s="14">
        <v>2</v>
      </c>
      <c r="E60" s="5"/>
      <c r="F60" s="11">
        <f>Tabela110345[[#This Row],[Ilość]]*Tabela110345[[#This Row],[Cena jednostkowa brutto]]</f>
        <v>0</v>
      </c>
      <c r="G60" s="1"/>
    </row>
    <row r="61" spans="1:7" ht="76.5" x14ac:dyDescent="0.2">
      <c r="A61" s="44">
        <v>56</v>
      </c>
      <c r="B61" s="153" t="s">
        <v>225</v>
      </c>
      <c r="C61" s="14" t="s">
        <v>48</v>
      </c>
      <c r="D61" s="14">
        <v>1</v>
      </c>
      <c r="E61" s="5"/>
      <c r="F61" s="11">
        <f>Tabela110345[[#This Row],[Ilość]]*Tabela110345[[#This Row],[Cena jednostkowa brutto]]</f>
        <v>0</v>
      </c>
      <c r="G61" s="1"/>
    </row>
    <row r="62" spans="1:7" ht="89.25" x14ac:dyDescent="0.2">
      <c r="A62" s="44">
        <v>57</v>
      </c>
      <c r="B62" s="153" t="s">
        <v>226</v>
      </c>
      <c r="C62" s="14" t="s">
        <v>48</v>
      </c>
      <c r="D62" s="14">
        <v>50</v>
      </c>
      <c r="E62" s="5"/>
      <c r="F62" s="11">
        <f>Tabela110345[[#This Row],[Ilość]]*Tabela110345[[#This Row],[Cena jednostkowa brutto]]</f>
        <v>0</v>
      </c>
      <c r="G62" s="1"/>
    </row>
    <row r="63" spans="1:7" ht="89.25" x14ac:dyDescent="0.2">
      <c r="A63" s="44">
        <v>58</v>
      </c>
      <c r="B63" s="153" t="s">
        <v>227</v>
      </c>
      <c r="C63" s="14" t="s">
        <v>48</v>
      </c>
      <c r="D63" s="14">
        <v>1</v>
      </c>
      <c r="E63" s="5"/>
      <c r="F63" s="11">
        <f>Tabela110345[[#This Row],[Ilość]]*Tabela110345[[#This Row],[Cena jednostkowa brutto]]</f>
        <v>0</v>
      </c>
      <c r="G63" s="1"/>
    </row>
    <row r="64" spans="1:7" ht="89.25" x14ac:dyDescent="0.2">
      <c r="A64" s="44">
        <v>59</v>
      </c>
      <c r="B64" s="153" t="s">
        <v>228</v>
      </c>
      <c r="C64" s="14" t="s">
        <v>48</v>
      </c>
      <c r="D64" s="14">
        <v>51</v>
      </c>
      <c r="E64" s="5"/>
      <c r="F64" s="11">
        <f>Tabela110345[[#This Row],[Ilość]]*Tabela110345[[#This Row],[Cena jednostkowa brutto]]</f>
        <v>0</v>
      </c>
      <c r="G64" s="1"/>
    </row>
    <row r="65" spans="1:7" ht="89.25" x14ac:dyDescent="0.2">
      <c r="A65" s="44">
        <v>60</v>
      </c>
      <c r="B65" s="153" t="s">
        <v>229</v>
      </c>
      <c r="C65" s="14" t="s">
        <v>48</v>
      </c>
      <c r="D65" s="14">
        <v>24</v>
      </c>
      <c r="E65" s="5"/>
      <c r="F65" s="11">
        <f>Tabela110345[[#This Row],[Ilość]]*Tabela110345[[#This Row],[Cena jednostkowa brutto]]</f>
        <v>0</v>
      </c>
      <c r="G65" s="1"/>
    </row>
    <row r="66" spans="1:7" ht="89.25" x14ac:dyDescent="0.2">
      <c r="A66" s="44">
        <v>61</v>
      </c>
      <c r="B66" s="153" t="s">
        <v>230</v>
      </c>
      <c r="C66" s="14" t="s">
        <v>48</v>
      </c>
      <c r="D66" s="14">
        <v>1</v>
      </c>
      <c r="E66" s="5"/>
      <c r="F66" s="11">
        <f>Tabela110345[[#This Row],[Ilość]]*Tabela110345[[#This Row],[Cena jednostkowa brutto]]</f>
        <v>0</v>
      </c>
      <c r="G66" s="1"/>
    </row>
    <row r="67" spans="1:7" ht="89.25" x14ac:dyDescent="0.2">
      <c r="A67" s="44">
        <v>62</v>
      </c>
      <c r="B67" s="154" t="s">
        <v>231</v>
      </c>
      <c r="C67" s="105" t="s">
        <v>48</v>
      </c>
      <c r="D67" s="105">
        <v>1</v>
      </c>
      <c r="E67" s="5"/>
      <c r="F67" s="11">
        <f>Tabela110345[[#This Row],[Ilość]]*Tabela110345[[#This Row],[Cena jednostkowa brutto]]</f>
        <v>0</v>
      </c>
      <c r="G67" s="1"/>
    </row>
    <row r="68" spans="1:7" ht="76.5" x14ac:dyDescent="0.2">
      <c r="A68" s="44">
        <v>63</v>
      </c>
      <c r="B68" s="138" t="s">
        <v>193</v>
      </c>
      <c r="C68" s="14" t="s">
        <v>48</v>
      </c>
      <c r="D68" s="14">
        <v>1</v>
      </c>
      <c r="E68" s="5"/>
      <c r="F68" s="11">
        <f>Tabela110345[[#This Row],[Ilość]]*Tabela110345[[#This Row],[Cena jednostkowa brutto]]</f>
        <v>0</v>
      </c>
      <c r="G68" s="1"/>
    </row>
    <row r="69" spans="1:7" ht="38.25" x14ac:dyDescent="0.2">
      <c r="A69" s="44">
        <v>64</v>
      </c>
      <c r="B69" s="153" t="s">
        <v>232</v>
      </c>
      <c r="C69" s="14" t="s">
        <v>48</v>
      </c>
      <c r="D69" s="14">
        <v>1</v>
      </c>
      <c r="E69" s="5"/>
      <c r="F69" s="11">
        <f>Tabela110345[[#This Row],[Ilość]]*Tabela110345[[#This Row],[Cena jednostkowa brutto]]</f>
        <v>0</v>
      </c>
      <c r="G69" s="1"/>
    </row>
    <row r="70" spans="1:7" ht="114.75" x14ac:dyDescent="0.2">
      <c r="A70" s="44">
        <v>65</v>
      </c>
      <c r="B70" s="153" t="s">
        <v>233</v>
      </c>
      <c r="C70" s="14" t="s">
        <v>48</v>
      </c>
      <c r="D70" s="14">
        <v>1</v>
      </c>
      <c r="E70" s="5"/>
      <c r="F70" s="11">
        <f>Tabela110345[[#This Row],[Ilość]]*Tabela110345[[#This Row],[Cena jednostkowa brutto]]</f>
        <v>0</v>
      </c>
      <c r="G70" s="1"/>
    </row>
    <row r="71" spans="1:7" x14ac:dyDescent="0.2">
      <c r="A71" s="131"/>
      <c r="B71" s="85"/>
      <c r="C71" s="127"/>
      <c r="D71" s="127"/>
      <c r="E71" s="128"/>
      <c r="F71" s="129">
        <f>SUM(F6:F70)</f>
        <v>0</v>
      </c>
      <c r="G71" s="130"/>
    </row>
    <row r="72" spans="1:7" ht="51" x14ac:dyDescent="0.2">
      <c r="A72" s="66">
        <f>F71</f>
        <v>0</v>
      </c>
      <c r="B72" s="73" t="s">
        <v>12</v>
      </c>
      <c r="F72" s="68"/>
    </row>
    <row r="73" spans="1:7" x14ac:dyDescent="0.2">
      <c r="E73" s="206"/>
      <c r="F73" s="206"/>
    </row>
    <row r="74" spans="1:7" x14ac:dyDescent="0.2">
      <c r="E74" s="207" t="s">
        <v>13</v>
      </c>
      <c r="F74" s="207"/>
    </row>
    <row r="75" spans="1:7" x14ac:dyDescent="0.2">
      <c r="E75" s="208" t="s">
        <v>14</v>
      </c>
      <c r="F75" s="208"/>
    </row>
    <row r="78" spans="1:7" x14ac:dyDescent="0.2">
      <c r="A78" s="42">
        <v>1524</v>
      </c>
      <c r="B78" s="73" t="s">
        <v>15</v>
      </c>
    </row>
  </sheetData>
  <mergeCells count="5">
    <mergeCell ref="F1:G1"/>
    <mergeCell ref="B2:G2"/>
    <mergeCell ref="E73:F73"/>
    <mergeCell ref="E74:F74"/>
    <mergeCell ref="E75:F75"/>
  </mergeCells>
  <conditionalFormatting sqref="F1 F3:G3 F4:F5 G14:G59">
    <cfRule type="cellIs" dxfId="353" priority="8" stopIfTrue="1" operator="equal">
      <formula>0</formula>
    </cfRule>
  </conditionalFormatting>
  <pageMargins left="0.70866141732283472" right="0.70866141732283472" top="0.74803149606299213" bottom="0.74803149606299213" header="0.31496062992125984" footer="0.31496062992125984"/>
  <pageSetup paperSize="9" scale="61" fitToHeight="4"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9"/>
  <sheetViews>
    <sheetView topLeftCell="A40" workbookViewId="0">
      <selection activeCell="F42" sqref="F42"/>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8" width="13.85546875" style="13" bestFit="1" customWidth="1"/>
    <col min="9" max="16384" width="9.140625" style="13"/>
  </cols>
  <sheetData>
    <row r="1" spans="1:7" x14ac:dyDescent="0.2">
      <c r="D1" s="60"/>
      <c r="F1" s="204"/>
      <c r="G1" s="204"/>
    </row>
    <row r="2" spans="1:7" ht="18" customHeight="1" x14ac:dyDescent="0.2">
      <c r="B2" s="205" t="s">
        <v>94</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s="8" customFormat="1" ht="13.5" thickBot="1" x14ac:dyDescent="0.25">
      <c r="A5" s="29" t="s">
        <v>7</v>
      </c>
      <c r="B5" s="75" t="s">
        <v>8</v>
      </c>
      <c r="C5" s="31" t="s">
        <v>9</v>
      </c>
      <c r="D5" s="31" t="s">
        <v>10</v>
      </c>
      <c r="E5" s="32">
        <v>5</v>
      </c>
      <c r="F5" s="33" t="s">
        <v>113</v>
      </c>
      <c r="G5" s="31" t="s">
        <v>114</v>
      </c>
    </row>
    <row r="6" spans="1:7" s="8" customFormat="1" ht="90" thickTop="1" x14ac:dyDescent="0.2">
      <c r="A6" s="50">
        <v>1</v>
      </c>
      <c r="B6" s="45" t="s">
        <v>25</v>
      </c>
      <c r="C6" s="109" t="s">
        <v>17</v>
      </c>
      <c r="D6" s="25">
        <v>2</v>
      </c>
      <c r="E6" s="24"/>
      <c r="F6" s="21">
        <f>Tabela110346[[#This Row],[Ilość]]*E6</f>
        <v>0</v>
      </c>
      <c r="G6" s="1"/>
    </row>
    <row r="7" spans="1:7" s="8" customFormat="1" ht="63.75" x14ac:dyDescent="0.2">
      <c r="A7" s="118">
        <v>2</v>
      </c>
      <c r="B7" s="45" t="s">
        <v>59</v>
      </c>
      <c r="C7" s="109" t="s">
        <v>17</v>
      </c>
      <c r="D7" s="99">
        <v>1</v>
      </c>
      <c r="E7" s="7"/>
      <c r="F7" s="21">
        <f>Tabela110346[[#This Row],[Ilość]]*E7</f>
        <v>0</v>
      </c>
      <c r="G7" s="1"/>
    </row>
    <row r="8" spans="1:7" s="8" customFormat="1" ht="51" x14ac:dyDescent="0.2">
      <c r="A8" s="50">
        <v>3</v>
      </c>
      <c r="B8" s="45" t="s">
        <v>60</v>
      </c>
      <c r="C8" s="109" t="s">
        <v>17</v>
      </c>
      <c r="D8" s="110">
        <v>1</v>
      </c>
      <c r="E8" s="24"/>
      <c r="F8" s="21">
        <f>Tabela110346[[#This Row],[Ilość]]*E8</f>
        <v>0</v>
      </c>
      <c r="G8" s="1"/>
    </row>
    <row r="9" spans="1:7" s="8" customFormat="1" ht="76.5" x14ac:dyDescent="0.2">
      <c r="A9" s="118">
        <v>4</v>
      </c>
      <c r="B9" s="45" t="s">
        <v>61</v>
      </c>
      <c r="C9" s="109" t="s">
        <v>17</v>
      </c>
      <c r="D9" s="110">
        <v>1</v>
      </c>
      <c r="E9" s="7"/>
      <c r="F9" s="21">
        <f>Tabela110346[[#This Row],[Ilość]]*E9</f>
        <v>0</v>
      </c>
      <c r="G9" s="1"/>
    </row>
    <row r="10" spans="1:7" s="8" customFormat="1" ht="165.75" x14ac:dyDescent="0.2">
      <c r="A10" s="50">
        <v>5</v>
      </c>
      <c r="B10" s="45" t="s">
        <v>62</v>
      </c>
      <c r="C10" s="109" t="s">
        <v>17</v>
      </c>
      <c r="D10" s="110">
        <v>1</v>
      </c>
      <c r="E10" s="24"/>
      <c r="F10" s="21">
        <f>Tabela110346[[#This Row],[Ilość]]*E10</f>
        <v>0</v>
      </c>
      <c r="G10" s="1"/>
    </row>
    <row r="11" spans="1:7" s="8" customFormat="1" ht="127.5" x14ac:dyDescent="0.2">
      <c r="A11" s="118">
        <v>6</v>
      </c>
      <c r="B11" s="45" t="s">
        <v>63</v>
      </c>
      <c r="C11" s="109" t="s">
        <v>18</v>
      </c>
      <c r="D11" s="110">
        <v>30</v>
      </c>
      <c r="E11" s="3"/>
      <c r="F11" s="21">
        <f>Tabela110346[[#This Row],[Ilość]]*E11</f>
        <v>0</v>
      </c>
      <c r="G11" s="1"/>
    </row>
    <row r="12" spans="1:7" s="8" customFormat="1" ht="178.5" x14ac:dyDescent="0.2">
      <c r="A12" s="44">
        <v>7</v>
      </c>
      <c r="B12" s="45" t="s">
        <v>64</v>
      </c>
      <c r="C12" s="109" t="s">
        <v>17</v>
      </c>
      <c r="D12" s="110">
        <v>30</v>
      </c>
      <c r="E12" s="4"/>
      <c r="F12" s="21">
        <f>Tabela110346[[#This Row],[Ilość]]*E12</f>
        <v>0</v>
      </c>
      <c r="G12" s="1"/>
    </row>
    <row r="13" spans="1:7" s="8" customFormat="1" ht="165.75" x14ac:dyDescent="0.2">
      <c r="A13" s="118">
        <v>8</v>
      </c>
      <c r="B13" s="153" t="s">
        <v>236</v>
      </c>
      <c r="C13" s="109" t="s">
        <v>66</v>
      </c>
      <c r="D13" s="109">
        <v>1</v>
      </c>
      <c r="E13" s="3"/>
      <c r="F13" s="21">
        <f>Tabela110346[[#This Row],[Ilość]]*E13</f>
        <v>0</v>
      </c>
      <c r="G13" s="1"/>
    </row>
    <row r="14" spans="1:7" s="8" customFormat="1" ht="153" x14ac:dyDescent="0.2">
      <c r="A14" s="44">
        <v>9</v>
      </c>
      <c r="B14" s="153" t="s">
        <v>237</v>
      </c>
      <c r="C14" s="14" t="s">
        <v>66</v>
      </c>
      <c r="D14" s="110">
        <v>1</v>
      </c>
      <c r="E14" s="4"/>
      <c r="F14" s="21">
        <f>Tabela110346[[#This Row],[Ilość]]*E14</f>
        <v>0</v>
      </c>
      <c r="G14" s="1"/>
    </row>
    <row r="15" spans="1:7" ht="76.5" x14ac:dyDescent="0.2">
      <c r="A15" s="118">
        <v>10</v>
      </c>
      <c r="B15" s="153" t="s">
        <v>238</v>
      </c>
      <c r="C15" s="14" t="s">
        <v>66</v>
      </c>
      <c r="D15" s="110">
        <v>1</v>
      </c>
      <c r="E15" s="5"/>
      <c r="F15" s="21">
        <f>Tabela110346[[#This Row],[Ilość]]*E15</f>
        <v>0</v>
      </c>
      <c r="G15" s="1"/>
    </row>
    <row r="16" spans="1:7" ht="63.75" x14ac:dyDescent="0.2">
      <c r="A16" s="44">
        <v>11</v>
      </c>
      <c r="B16" s="153" t="s">
        <v>239</v>
      </c>
      <c r="C16" s="14" t="s">
        <v>66</v>
      </c>
      <c r="D16" s="109">
        <v>1</v>
      </c>
      <c r="E16" s="4"/>
      <c r="F16" s="21">
        <f>Tabela110346[[#This Row],[Ilość]]*E16</f>
        <v>0</v>
      </c>
      <c r="G16" s="1"/>
    </row>
    <row r="17" spans="1:7" ht="63.75" x14ac:dyDescent="0.2">
      <c r="A17" s="118">
        <v>12</v>
      </c>
      <c r="B17" s="153" t="s">
        <v>240</v>
      </c>
      <c r="C17" s="14" t="s">
        <v>66</v>
      </c>
      <c r="D17" s="109">
        <v>1</v>
      </c>
      <c r="E17" s="5"/>
      <c r="F17" s="21">
        <f>Tabela110346[[#This Row],[Ilość]]*E17</f>
        <v>0</v>
      </c>
      <c r="G17" s="1"/>
    </row>
    <row r="18" spans="1:7" ht="127.5" x14ac:dyDescent="0.2">
      <c r="A18" s="44">
        <v>13</v>
      </c>
      <c r="B18" s="153" t="s">
        <v>241</v>
      </c>
      <c r="C18" s="14" t="s">
        <v>48</v>
      </c>
      <c r="D18" s="109">
        <v>1</v>
      </c>
      <c r="E18" s="4"/>
      <c r="F18" s="21">
        <f>Tabela110346[[#This Row],[Ilość]]*E18</f>
        <v>0</v>
      </c>
      <c r="G18" s="1"/>
    </row>
    <row r="19" spans="1:7" ht="114.75" x14ac:dyDescent="0.2">
      <c r="A19" s="118">
        <v>14</v>
      </c>
      <c r="B19" s="153" t="s">
        <v>242</v>
      </c>
      <c r="C19" s="14" t="s">
        <v>48</v>
      </c>
      <c r="D19" s="109">
        <v>1</v>
      </c>
      <c r="E19" s="5"/>
      <c r="F19" s="21">
        <f>Tabela110346[[#This Row],[Ilość]]*E19</f>
        <v>0</v>
      </c>
      <c r="G19" s="1"/>
    </row>
    <row r="20" spans="1:7" ht="140.25" x14ac:dyDescent="0.2">
      <c r="A20" s="44">
        <v>15</v>
      </c>
      <c r="B20" s="153" t="s">
        <v>243</v>
      </c>
      <c r="C20" s="14" t="s">
        <v>48</v>
      </c>
      <c r="D20" s="109">
        <v>10</v>
      </c>
      <c r="E20" s="4"/>
      <c r="F20" s="21">
        <f>Tabela110346[[#This Row],[Ilość]]*E20</f>
        <v>0</v>
      </c>
      <c r="G20" s="1"/>
    </row>
    <row r="21" spans="1:7" ht="140.25" x14ac:dyDescent="0.2">
      <c r="A21" s="118">
        <v>16</v>
      </c>
      <c r="B21" s="153" t="s">
        <v>244</v>
      </c>
      <c r="C21" s="14" t="s">
        <v>48</v>
      </c>
      <c r="D21" s="109">
        <v>10</v>
      </c>
      <c r="E21" s="5"/>
      <c r="F21" s="21">
        <f>Tabela110346[[#This Row],[Ilość]]*E21</f>
        <v>0</v>
      </c>
      <c r="G21" s="1"/>
    </row>
    <row r="22" spans="1:7" ht="140.25" x14ac:dyDescent="0.2">
      <c r="A22" s="44">
        <v>17</v>
      </c>
      <c r="B22" s="153" t="s">
        <v>245</v>
      </c>
      <c r="C22" s="14" t="s">
        <v>48</v>
      </c>
      <c r="D22" s="109">
        <v>10</v>
      </c>
      <c r="E22" s="4"/>
      <c r="F22" s="21">
        <f>Tabela110346[[#This Row],[Ilość]]*E22</f>
        <v>0</v>
      </c>
      <c r="G22" s="1"/>
    </row>
    <row r="23" spans="1:7" ht="38.25" x14ac:dyDescent="0.2">
      <c r="A23" s="118">
        <v>18</v>
      </c>
      <c r="B23" s="153" t="s">
        <v>246</v>
      </c>
      <c r="C23" s="14" t="s">
        <v>48</v>
      </c>
      <c r="D23" s="109">
        <v>1</v>
      </c>
      <c r="E23" s="5"/>
      <c r="F23" s="21">
        <f>Tabela110346[[#This Row],[Ilość]]*E23</f>
        <v>0</v>
      </c>
      <c r="G23" s="1"/>
    </row>
    <row r="24" spans="1:7" ht="72" x14ac:dyDescent="0.2">
      <c r="A24" s="44">
        <v>19</v>
      </c>
      <c r="B24" s="144" t="s">
        <v>247</v>
      </c>
      <c r="C24" s="109" t="s">
        <v>48</v>
      </c>
      <c r="D24" s="109">
        <v>2</v>
      </c>
      <c r="E24" s="4"/>
      <c r="F24" s="21">
        <f>Tabela110346[[#This Row],[Ilość]]*E24</f>
        <v>0</v>
      </c>
      <c r="G24" s="1"/>
    </row>
    <row r="25" spans="1:7" ht="51" x14ac:dyDescent="0.2">
      <c r="A25" s="118">
        <v>20</v>
      </c>
      <c r="B25" s="153" t="s">
        <v>248</v>
      </c>
      <c r="C25" s="109" t="s">
        <v>48</v>
      </c>
      <c r="D25" s="109">
        <v>5</v>
      </c>
      <c r="E25" s="5"/>
      <c r="F25" s="21">
        <f>Tabela110346[[#This Row],[Ilość]]*E25</f>
        <v>0</v>
      </c>
      <c r="G25" s="1"/>
    </row>
    <row r="26" spans="1:7" ht="15" x14ac:dyDescent="0.25">
      <c r="A26" s="44">
        <v>21</v>
      </c>
      <c r="B26" s="155" t="s">
        <v>65</v>
      </c>
      <c r="C26" s="109" t="s">
        <v>48</v>
      </c>
      <c r="D26" s="109">
        <v>2</v>
      </c>
      <c r="E26" s="4"/>
      <c r="F26" s="21">
        <f>Tabela110346[[#This Row],[Ilość]]*E26</f>
        <v>0</v>
      </c>
      <c r="G26" s="1"/>
    </row>
    <row r="27" spans="1:7" ht="38.25" x14ac:dyDescent="0.2">
      <c r="A27" s="118">
        <v>22</v>
      </c>
      <c r="B27" s="153" t="s">
        <v>249</v>
      </c>
      <c r="C27" s="109" t="s">
        <v>48</v>
      </c>
      <c r="D27" s="109">
        <v>1</v>
      </c>
      <c r="E27" s="5"/>
      <c r="F27" s="21">
        <f>Tabela110346[[#This Row],[Ilość]]*E27</f>
        <v>0</v>
      </c>
      <c r="G27" s="1"/>
    </row>
    <row r="28" spans="1:7" ht="156" x14ac:dyDescent="0.2">
      <c r="A28" s="44">
        <v>23</v>
      </c>
      <c r="B28" s="117" t="s">
        <v>250</v>
      </c>
      <c r="C28" s="14" t="s">
        <v>66</v>
      </c>
      <c r="D28" s="109">
        <v>1</v>
      </c>
      <c r="E28" s="4"/>
      <c r="F28" s="21">
        <f>Tabela110346[[#This Row],[Ilość]]*E28</f>
        <v>0</v>
      </c>
      <c r="G28" s="1"/>
    </row>
    <row r="29" spans="1:7" ht="165.75" x14ac:dyDescent="0.2">
      <c r="A29" s="118">
        <v>24</v>
      </c>
      <c r="B29" s="153" t="s">
        <v>251</v>
      </c>
      <c r="C29" s="14" t="s">
        <v>48</v>
      </c>
      <c r="D29" s="109">
        <v>1</v>
      </c>
      <c r="E29" s="5"/>
      <c r="F29" s="21">
        <f>Tabela110346[[#This Row],[Ilość]]*E29</f>
        <v>0</v>
      </c>
      <c r="G29" s="1"/>
    </row>
    <row r="30" spans="1:7" ht="114.75" x14ac:dyDescent="0.2">
      <c r="A30" s="44">
        <v>25</v>
      </c>
      <c r="B30" s="154" t="s">
        <v>252</v>
      </c>
      <c r="C30" s="119" t="s">
        <v>66</v>
      </c>
      <c r="D30" s="119">
        <v>1</v>
      </c>
      <c r="E30" s="4"/>
      <c r="F30" s="21">
        <f>Tabela110346[[#This Row],[Ilość]]*E30</f>
        <v>0</v>
      </c>
      <c r="G30" s="1"/>
    </row>
    <row r="31" spans="1:7" ht="153" x14ac:dyDescent="0.2">
      <c r="A31" s="118">
        <v>26</v>
      </c>
      <c r="B31" s="153" t="s">
        <v>253</v>
      </c>
      <c r="C31" s="109" t="s">
        <v>66</v>
      </c>
      <c r="D31" s="109">
        <v>1</v>
      </c>
      <c r="E31" s="5"/>
      <c r="F31" s="21">
        <f>Tabela110346[[#This Row],[Ilość]]*E31</f>
        <v>0</v>
      </c>
      <c r="G31" s="1"/>
    </row>
    <row r="32" spans="1:7" ht="153" x14ac:dyDescent="0.2">
      <c r="A32" s="44">
        <v>27</v>
      </c>
      <c r="B32" s="153" t="s">
        <v>263</v>
      </c>
      <c r="C32" s="109" t="s">
        <v>66</v>
      </c>
      <c r="D32" s="109">
        <v>1</v>
      </c>
      <c r="E32" s="4"/>
      <c r="F32" s="21">
        <f>Tabela110346[[#This Row],[Ilość]]*E32</f>
        <v>0</v>
      </c>
      <c r="G32" s="1"/>
    </row>
    <row r="33" spans="1:7" ht="165.75" x14ac:dyDescent="0.2">
      <c r="A33" s="118">
        <v>28</v>
      </c>
      <c r="B33" s="153" t="s">
        <v>254</v>
      </c>
      <c r="C33" s="109" t="s">
        <v>66</v>
      </c>
      <c r="D33" s="109">
        <v>1</v>
      </c>
      <c r="E33" s="5"/>
      <c r="F33" s="21">
        <f>Tabela110346[[#This Row],[Ilość]]*E33</f>
        <v>0</v>
      </c>
      <c r="G33" s="1"/>
    </row>
    <row r="34" spans="1:7" ht="165.75" x14ac:dyDescent="0.2">
      <c r="A34" s="44">
        <v>29</v>
      </c>
      <c r="B34" s="153" t="s">
        <v>255</v>
      </c>
      <c r="C34" s="109" t="s">
        <v>48</v>
      </c>
      <c r="D34" s="109">
        <v>1</v>
      </c>
      <c r="E34" s="5"/>
      <c r="F34" s="21">
        <f>Tabela110346[[#This Row],[Ilość]]*E34</f>
        <v>0</v>
      </c>
      <c r="G34" s="1"/>
    </row>
    <row r="35" spans="1:7" ht="25.5" x14ac:dyDescent="0.2">
      <c r="A35" s="118">
        <v>30</v>
      </c>
      <c r="B35" s="153" t="s">
        <v>256</v>
      </c>
      <c r="C35" s="109" t="s">
        <v>48</v>
      </c>
      <c r="D35" s="109">
        <v>1</v>
      </c>
      <c r="E35" s="5"/>
      <c r="F35" s="21">
        <f>Tabela110346[[#This Row],[Ilość]]*E35</f>
        <v>0</v>
      </c>
      <c r="G35" s="1"/>
    </row>
    <row r="36" spans="1:7" ht="102" x14ac:dyDescent="0.2">
      <c r="A36" s="44">
        <v>31</v>
      </c>
      <c r="B36" s="153" t="s">
        <v>257</v>
      </c>
      <c r="C36" s="109" t="s">
        <v>48</v>
      </c>
      <c r="D36" s="109">
        <v>1</v>
      </c>
      <c r="E36" s="5"/>
      <c r="F36" s="21">
        <f>Tabela110346[[#This Row],[Ilość]]*E36</f>
        <v>0</v>
      </c>
      <c r="G36" s="1"/>
    </row>
    <row r="37" spans="1:7" ht="127.5" x14ac:dyDescent="0.2">
      <c r="A37" s="118">
        <v>32</v>
      </c>
      <c r="B37" s="145" t="s">
        <v>258</v>
      </c>
      <c r="C37" s="109" t="s">
        <v>48</v>
      </c>
      <c r="D37" s="109">
        <v>4</v>
      </c>
      <c r="E37" s="5"/>
      <c r="F37" s="21">
        <f>Tabela110346[[#This Row],[Ilość]]*E37</f>
        <v>0</v>
      </c>
      <c r="G37" s="1"/>
    </row>
    <row r="38" spans="1:7" ht="102" x14ac:dyDescent="0.2">
      <c r="A38" s="44">
        <v>33</v>
      </c>
      <c r="B38" s="153" t="s">
        <v>262</v>
      </c>
      <c r="C38" s="109" t="s">
        <v>48</v>
      </c>
      <c r="D38" s="109">
        <v>20</v>
      </c>
      <c r="E38" s="5"/>
      <c r="F38" s="21">
        <f>Tabela110346[[#This Row],[Ilość]]*E38</f>
        <v>0</v>
      </c>
      <c r="G38" s="1"/>
    </row>
    <row r="39" spans="1:7" ht="114.75" x14ac:dyDescent="0.2">
      <c r="A39" s="118">
        <v>34</v>
      </c>
      <c r="B39" s="153" t="s">
        <v>261</v>
      </c>
      <c r="C39" s="109" t="s">
        <v>48</v>
      </c>
      <c r="D39" s="109">
        <v>20</v>
      </c>
      <c r="E39" s="5"/>
      <c r="F39" s="21">
        <f>Tabela110346[[#This Row],[Ilość]]*E39</f>
        <v>0</v>
      </c>
      <c r="G39" s="1"/>
    </row>
    <row r="40" spans="1:7" ht="76.5" x14ac:dyDescent="0.2">
      <c r="A40" s="44">
        <v>35</v>
      </c>
      <c r="B40" s="153" t="s">
        <v>259</v>
      </c>
      <c r="C40" s="14" t="s">
        <v>66</v>
      </c>
      <c r="D40" s="14">
        <v>1</v>
      </c>
      <c r="E40" s="5"/>
      <c r="F40" s="21">
        <f>Tabela110346[[#This Row],[Ilość]]*E40</f>
        <v>0</v>
      </c>
      <c r="G40" s="1"/>
    </row>
    <row r="41" spans="1:7" ht="51" x14ac:dyDescent="0.2">
      <c r="A41" s="118">
        <v>36</v>
      </c>
      <c r="B41" s="138" t="s">
        <v>260</v>
      </c>
      <c r="C41" s="137" t="s">
        <v>18</v>
      </c>
      <c r="D41" s="110" t="s">
        <v>7</v>
      </c>
      <c r="E41" s="123"/>
      <c r="F41" s="21">
        <f>Tabela110346[[#This Row],[Ilość]]*E41</f>
        <v>0</v>
      </c>
      <c r="G41" s="135"/>
    </row>
    <row r="42" spans="1:7" ht="15" x14ac:dyDescent="0.2">
      <c r="A42" s="137"/>
      <c r="B42" s="138"/>
      <c r="C42" s="137"/>
      <c r="D42" s="110"/>
      <c r="E42" s="139" t="s">
        <v>11</v>
      </c>
      <c r="F42" s="23">
        <f>SUM(F6:F41)</f>
        <v>0</v>
      </c>
      <c r="G42" s="135"/>
    </row>
    <row r="43" spans="1:7" ht="51" x14ac:dyDescent="0.2">
      <c r="A43" s="66">
        <f>F42</f>
        <v>0</v>
      </c>
      <c r="B43" s="73" t="s">
        <v>12</v>
      </c>
      <c r="F43" s="68"/>
    </row>
    <row r="44" spans="1:7" x14ac:dyDescent="0.2">
      <c r="E44" s="206"/>
      <c r="F44" s="206"/>
    </row>
    <row r="45" spans="1:7" x14ac:dyDescent="0.2">
      <c r="E45" s="207" t="s">
        <v>13</v>
      </c>
      <c r="F45" s="207"/>
    </row>
    <row r="46" spans="1:7" x14ac:dyDescent="0.2">
      <c r="E46" s="208" t="s">
        <v>14</v>
      </c>
      <c r="F46" s="208"/>
    </row>
    <row r="49" spans="1:2" x14ac:dyDescent="0.2">
      <c r="A49" s="42">
        <v>1524</v>
      </c>
      <c r="B49" s="73" t="s">
        <v>15</v>
      </c>
    </row>
  </sheetData>
  <mergeCells count="5">
    <mergeCell ref="F1:G1"/>
    <mergeCell ref="B2:G2"/>
    <mergeCell ref="E44:F44"/>
    <mergeCell ref="E45:F45"/>
    <mergeCell ref="E46:F46"/>
  </mergeCells>
  <conditionalFormatting sqref="F1 F3:G3 F4:F5">
    <cfRule type="cellIs" dxfId="333" priority="11" stopIfTrue="1" operator="equal">
      <formula>0</formula>
    </cfRule>
  </conditionalFormatting>
  <pageMargins left="0.70866141732283472" right="0.70866141732283472" top="0.74803149606299213" bottom="0.74803149606299213" header="0.31496062992125984" footer="0.31496062992125984"/>
  <pageSetup paperSize="9" scale="61" fitToHeight="4"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8"/>
  <sheetViews>
    <sheetView workbookViewId="0">
      <selection activeCell="F11" sqref="F11"/>
    </sheetView>
  </sheetViews>
  <sheetFormatPr defaultRowHeight="12.75" x14ac:dyDescent="0.2"/>
  <cols>
    <col min="1" max="1" width="9.5703125" style="19" customWidth="1"/>
    <col min="2" max="2" width="62.140625" style="26" customWidth="1"/>
    <col min="3" max="3" width="7.28515625" style="27" customWidth="1"/>
    <col min="4" max="4" width="9.5703125" style="35" bestFit="1" customWidth="1"/>
    <col min="5" max="5" width="20.5703125" style="82" customWidth="1"/>
    <col min="6" max="6" width="14.85546875" style="27" customWidth="1"/>
    <col min="7" max="7" width="18.85546875" style="28" customWidth="1"/>
    <col min="8" max="8" width="14" style="8" bestFit="1" customWidth="1"/>
    <col min="9" max="16384" width="9.140625" style="8"/>
  </cols>
  <sheetData>
    <row r="1" spans="1:7" x14ac:dyDescent="0.2">
      <c r="D1" s="27"/>
      <c r="F1" s="209"/>
      <c r="G1" s="209"/>
    </row>
    <row r="2" spans="1:7" ht="18" customHeight="1" x14ac:dyDescent="0.2">
      <c r="B2" s="205" t="s">
        <v>95</v>
      </c>
      <c r="C2" s="205"/>
      <c r="D2" s="205"/>
      <c r="E2" s="205"/>
      <c r="F2" s="205"/>
      <c r="G2" s="205"/>
    </row>
    <row r="3" spans="1:7" x14ac:dyDescent="0.2">
      <c r="D3" s="27"/>
    </row>
    <row r="4" spans="1:7" ht="25.5" x14ac:dyDescent="0.2">
      <c r="A4" s="37" t="s">
        <v>0</v>
      </c>
      <c r="B4" s="38" t="s">
        <v>1</v>
      </c>
      <c r="C4" s="39" t="s">
        <v>2</v>
      </c>
      <c r="D4" s="39" t="s">
        <v>3</v>
      </c>
      <c r="E4" s="40" t="s">
        <v>4</v>
      </c>
      <c r="F4" s="37" t="s">
        <v>5</v>
      </c>
      <c r="G4" s="39" t="s">
        <v>6</v>
      </c>
    </row>
    <row r="5" spans="1:7" ht="13.5" thickBot="1" x14ac:dyDescent="0.25">
      <c r="A5" s="29" t="s">
        <v>7</v>
      </c>
      <c r="B5" s="75" t="s">
        <v>8</v>
      </c>
      <c r="C5" s="64" t="s">
        <v>9</v>
      </c>
      <c r="D5" s="31" t="s">
        <v>10</v>
      </c>
      <c r="E5" s="32">
        <v>5</v>
      </c>
      <c r="F5" s="33" t="s">
        <v>113</v>
      </c>
      <c r="G5" s="31" t="s">
        <v>114</v>
      </c>
    </row>
    <row r="6" spans="1:7" ht="39" thickTop="1" x14ac:dyDescent="0.2">
      <c r="A6" s="14">
        <v>1</v>
      </c>
      <c r="B6" s="45" t="s">
        <v>26</v>
      </c>
      <c r="C6" s="99" t="s">
        <v>17</v>
      </c>
      <c r="D6" s="99">
        <v>1</v>
      </c>
      <c r="E6" s="51"/>
      <c r="F6" s="52">
        <f>Tabela110347[[#This Row],[Ilość]]*E6</f>
        <v>0</v>
      </c>
      <c r="G6" s="12"/>
    </row>
    <row r="7" spans="1:7" ht="51" x14ac:dyDescent="0.2">
      <c r="A7" s="14">
        <v>2</v>
      </c>
      <c r="B7" s="45" t="s">
        <v>38</v>
      </c>
      <c r="C7" s="99" t="s">
        <v>17</v>
      </c>
      <c r="D7" s="99">
        <v>1</v>
      </c>
      <c r="E7" s="7"/>
      <c r="F7" s="52">
        <f>Tabela110347[[#This Row],[Ilość]]*E7</f>
        <v>0</v>
      </c>
      <c r="G7" s="12"/>
    </row>
    <row r="8" spans="1:7" ht="51" x14ac:dyDescent="0.2">
      <c r="A8" s="14">
        <v>3</v>
      </c>
      <c r="B8" s="45" t="s">
        <v>27</v>
      </c>
      <c r="C8" s="99" t="s">
        <v>17</v>
      </c>
      <c r="D8" s="99">
        <v>1</v>
      </c>
      <c r="E8" s="22"/>
      <c r="F8" s="52">
        <f>Tabela110347[[#This Row],[Ilość]]*E8</f>
        <v>0</v>
      </c>
      <c r="G8" s="12"/>
    </row>
    <row r="9" spans="1:7" ht="25.5" x14ac:dyDescent="0.2">
      <c r="A9" s="14">
        <v>4</v>
      </c>
      <c r="B9" s="45" t="s">
        <v>39</v>
      </c>
      <c r="C9" s="99" t="s">
        <v>17</v>
      </c>
      <c r="D9" s="99">
        <v>1</v>
      </c>
      <c r="E9" s="7"/>
      <c r="F9" s="52">
        <f>Tabela110347[[#This Row],[Ilość]]*E9</f>
        <v>0</v>
      </c>
      <c r="G9" s="12"/>
    </row>
    <row r="10" spans="1:7" ht="25.5" x14ac:dyDescent="0.2">
      <c r="A10" s="14">
        <v>5</v>
      </c>
      <c r="B10" s="45" t="s">
        <v>40</v>
      </c>
      <c r="C10" s="99" t="s">
        <v>17</v>
      </c>
      <c r="D10" s="99">
        <v>1</v>
      </c>
      <c r="E10" s="22"/>
      <c r="F10" s="52">
        <f>Tabela110347[[#This Row],[Ilość]]*E10</f>
        <v>0</v>
      </c>
      <c r="G10" s="12"/>
    </row>
    <row r="11" spans="1:7" x14ac:dyDescent="0.2">
      <c r="A11" s="84"/>
      <c r="B11" s="85"/>
      <c r="C11" s="86"/>
      <c r="D11" s="86"/>
      <c r="E11" s="87"/>
      <c r="F11" s="88">
        <f>SUM(F6:F10)</f>
        <v>0</v>
      </c>
      <c r="G11" s="89"/>
    </row>
    <row r="12" spans="1:7" ht="51" x14ac:dyDescent="0.2">
      <c r="A12" s="34">
        <f>F11</f>
        <v>0</v>
      </c>
      <c r="B12" s="41" t="s">
        <v>12</v>
      </c>
      <c r="F12" s="36"/>
    </row>
    <row r="13" spans="1:7" x14ac:dyDescent="0.2">
      <c r="E13" s="210"/>
      <c r="F13" s="210"/>
    </row>
    <row r="14" spans="1:7" x14ac:dyDescent="0.2">
      <c r="E14" s="211" t="s">
        <v>13</v>
      </c>
      <c r="F14" s="211"/>
    </row>
    <row r="15" spans="1:7" x14ac:dyDescent="0.2">
      <c r="E15" s="212" t="s">
        <v>14</v>
      </c>
      <c r="F15" s="212"/>
    </row>
    <row r="18" spans="1:2" ht="25.5" x14ac:dyDescent="0.2">
      <c r="A18" s="42">
        <v>1524</v>
      </c>
      <c r="B18" s="41" t="s">
        <v>15</v>
      </c>
    </row>
  </sheetData>
  <mergeCells count="5">
    <mergeCell ref="F1:G1"/>
    <mergeCell ref="B2:G2"/>
    <mergeCell ref="E13:F13"/>
    <mergeCell ref="E14:F14"/>
    <mergeCell ref="E15:F15"/>
  </mergeCells>
  <conditionalFormatting sqref="F1 F3:G3 F4:F5">
    <cfRule type="cellIs" dxfId="314" priority="36" stopIfTrue="1" operator="equal">
      <formula>0</formula>
    </cfRule>
  </conditionalFormatting>
  <conditionalFormatting sqref="G6">
    <cfRule type="cellIs" dxfId="313" priority="34"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2"/>
  <sheetViews>
    <sheetView topLeftCell="A28" workbookViewId="0">
      <selection activeCell="F25" sqref="F25"/>
    </sheetView>
  </sheetViews>
  <sheetFormatPr defaultRowHeight="12.75" x14ac:dyDescent="0.2"/>
  <cols>
    <col min="1" max="1" width="9.5703125" style="19" customWidth="1"/>
    <col min="2" max="2" width="62.140625" style="26" customWidth="1"/>
    <col min="3" max="3" width="7.28515625" style="27" customWidth="1"/>
    <col min="4" max="4" width="9.140625" style="35"/>
    <col min="5" max="5" width="20.5703125" style="82" customWidth="1"/>
    <col min="6" max="6" width="14.85546875" style="27" customWidth="1"/>
    <col min="7" max="7" width="18.85546875" style="28" customWidth="1"/>
    <col min="8" max="16384" width="9.140625" style="8"/>
  </cols>
  <sheetData>
    <row r="1" spans="1:7" x14ac:dyDescent="0.2">
      <c r="D1" s="27"/>
      <c r="F1" s="209"/>
      <c r="G1" s="209"/>
    </row>
    <row r="2" spans="1:7" ht="18" customHeight="1" x14ac:dyDescent="0.2">
      <c r="B2" s="205" t="s">
        <v>96</v>
      </c>
      <c r="C2" s="205"/>
      <c r="D2" s="205"/>
      <c r="E2" s="205"/>
      <c r="F2" s="205"/>
      <c r="G2" s="205"/>
    </row>
    <row r="3" spans="1:7" x14ac:dyDescent="0.2">
      <c r="D3" s="27"/>
    </row>
    <row r="4" spans="1:7" ht="25.5" x14ac:dyDescent="0.2">
      <c r="A4" s="37" t="s">
        <v>0</v>
      </c>
      <c r="B4" s="38" t="s">
        <v>1</v>
      </c>
      <c r="C4" s="39" t="s">
        <v>2</v>
      </c>
      <c r="D4" s="39" t="s">
        <v>3</v>
      </c>
      <c r="E4" s="40" t="s">
        <v>4</v>
      </c>
      <c r="F4" s="37" t="s">
        <v>5</v>
      </c>
      <c r="G4" s="39" t="s">
        <v>6</v>
      </c>
    </row>
    <row r="5" spans="1:7" ht="13.5" thickBot="1" x14ac:dyDescent="0.25">
      <c r="A5" s="29" t="s">
        <v>7</v>
      </c>
      <c r="B5" s="75" t="s">
        <v>8</v>
      </c>
      <c r="C5" s="31" t="s">
        <v>9</v>
      </c>
      <c r="D5" s="31" t="s">
        <v>10</v>
      </c>
      <c r="E5" s="32">
        <v>5</v>
      </c>
      <c r="F5" s="33" t="s">
        <v>113</v>
      </c>
      <c r="G5" s="31" t="s">
        <v>114</v>
      </c>
    </row>
    <row r="6" spans="1:7" ht="90" thickTop="1" x14ac:dyDescent="0.2">
      <c r="A6" s="50">
        <v>1</v>
      </c>
      <c r="B6" s="152" t="s">
        <v>154</v>
      </c>
      <c r="C6" s="14" t="s">
        <v>17</v>
      </c>
      <c r="D6" s="25">
        <v>6</v>
      </c>
      <c r="E6" s="24"/>
      <c r="F6" s="21">
        <f>Tabela1103479[[#This Row],[Ilość]]*Tabela1103479[[#This Row],[Cena jednostkowa brutto]]</f>
        <v>0</v>
      </c>
      <c r="G6" s="2"/>
    </row>
    <row r="7" spans="1:7" ht="76.5" x14ac:dyDescent="0.2">
      <c r="A7" s="118">
        <v>2</v>
      </c>
      <c r="B7" s="152" t="s">
        <v>155</v>
      </c>
      <c r="C7" s="14" t="s">
        <v>17</v>
      </c>
      <c r="D7" s="25">
        <v>10</v>
      </c>
      <c r="E7" s="7"/>
      <c r="F7" s="21">
        <f>Tabela1103479[[#This Row],[Ilość]]*Tabela1103479[[#This Row],[Cena jednostkowa brutto]]</f>
        <v>0</v>
      </c>
      <c r="G7" s="2"/>
    </row>
    <row r="8" spans="1:7" ht="76.5" x14ac:dyDescent="0.2">
      <c r="A8" s="50">
        <v>3</v>
      </c>
      <c r="B8" s="152" t="s">
        <v>156</v>
      </c>
      <c r="C8" s="14" t="s">
        <v>19</v>
      </c>
      <c r="D8" s="99">
        <v>10</v>
      </c>
      <c r="E8" s="57"/>
      <c r="F8" s="21">
        <f>Tabela1103479[[#This Row],[Ilość]]*Tabela1103479[[#This Row],[Cena jednostkowa brutto]]</f>
        <v>0</v>
      </c>
      <c r="G8" s="2"/>
    </row>
    <row r="9" spans="1:7" ht="38.25" x14ac:dyDescent="0.2">
      <c r="A9" s="118">
        <v>4</v>
      </c>
      <c r="B9" s="152" t="s">
        <v>157</v>
      </c>
      <c r="C9" s="14" t="s">
        <v>18</v>
      </c>
      <c r="D9" s="25">
        <v>29</v>
      </c>
      <c r="E9" s="7"/>
      <c r="F9" s="21">
        <f>Tabela1103479[[#This Row],[Ilość]]*Tabela1103479[[#This Row],[Cena jednostkowa brutto]]</f>
        <v>0</v>
      </c>
      <c r="G9" s="2"/>
    </row>
    <row r="10" spans="1:7" ht="25.5" x14ac:dyDescent="0.2">
      <c r="A10" s="50">
        <v>5</v>
      </c>
      <c r="B10" s="152" t="s">
        <v>158</v>
      </c>
      <c r="C10" s="14" t="s">
        <v>17</v>
      </c>
      <c r="D10" s="25">
        <v>17</v>
      </c>
      <c r="E10" s="22"/>
      <c r="F10" s="21">
        <f>Tabela1103479[[#This Row],[Ilość]]*Tabela1103479[[#This Row],[Cena jednostkowa brutto]]</f>
        <v>0</v>
      </c>
      <c r="G10" s="2"/>
    </row>
    <row r="11" spans="1:7" ht="25.5" x14ac:dyDescent="0.2">
      <c r="A11" s="118">
        <v>6</v>
      </c>
      <c r="B11" s="152" t="s">
        <v>159</v>
      </c>
      <c r="C11" s="14" t="s">
        <v>17</v>
      </c>
      <c r="D11" s="25">
        <v>191</v>
      </c>
      <c r="E11" s="7"/>
      <c r="F11" s="21">
        <f>Tabela1103479[[#This Row],[Ilość]]*Tabela1103479[[#This Row],[Cena jednostkowa brutto]]</f>
        <v>0</v>
      </c>
      <c r="G11" s="2"/>
    </row>
    <row r="12" spans="1:7" ht="102" x14ac:dyDescent="0.2">
      <c r="A12" s="50">
        <v>7</v>
      </c>
      <c r="B12" s="152" t="s">
        <v>160</v>
      </c>
      <c r="C12" s="14" t="s">
        <v>17</v>
      </c>
      <c r="D12" s="25">
        <v>3</v>
      </c>
      <c r="E12" s="24"/>
      <c r="F12" s="21">
        <f>Tabela1103479[[#This Row],[Ilość]]*Tabela1103479[[#This Row],[Cena jednostkowa brutto]]</f>
        <v>0</v>
      </c>
      <c r="G12" s="2"/>
    </row>
    <row r="13" spans="1:7" ht="89.25" x14ac:dyDescent="0.2">
      <c r="A13" s="118">
        <v>8</v>
      </c>
      <c r="B13" s="152" t="s">
        <v>161</v>
      </c>
      <c r="C13" s="14" t="s">
        <v>17</v>
      </c>
      <c r="D13" s="25">
        <v>20</v>
      </c>
      <c r="E13" s="7"/>
      <c r="F13" s="21">
        <f>Tabela1103479[[#This Row],[Ilość]]*Tabela1103479[[#This Row],[Cena jednostkowa brutto]]</f>
        <v>0</v>
      </c>
      <c r="G13" s="2"/>
    </row>
    <row r="14" spans="1:7" ht="89.25" x14ac:dyDescent="0.2">
      <c r="A14" s="50">
        <v>9</v>
      </c>
      <c r="B14" s="152" t="s">
        <v>162</v>
      </c>
      <c r="C14" s="14" t="s">
        <v>17</v>
      </c>
      <c r="D14" s="25">
        <v>20</v>
      </c>
      <c r="E14" s="24"/>
      <c r="F14" s="21">
        <f>Tabela1103479[[#This Row],[Ilość]]*Tabela1103479[[#This Row],[Cena jednostkowa brutto]]</f>
        <v>0</v>
      </c>
      <c r="G14" s="2"/>
    </row>
    <row r="15" spans="1:7" ht="89.25" x14ac:dyDescent="0.2">
      <c r="A15" s="118">
        <v>10</v>
      </c>
      <c r="B15" s="152" t="s">
        <v>163</v>
      </c>
      <c r="C15" s="14" t="s">
        <v>17</v>
      </c>
      <c r="D15" s="25">
        <v>20</v>
      </c>
      <c r="E15" s="7"/>
      <c r="F15" s="21">
        <f>Tabela1103479[[#This Row],[Ilość]]*Tabela1103479[[#This Row],[Cena jednostkowa brutto]]</f>
        <v>0</v>
      </c>
      <c r="G15" s="2"/>
    </row>
    <row r="16" spans="1:7" ht="89.25" x14ac:dyDescent="0.2">
      <c r="A16" s="50">
        <v>11</v>
      </c>
      <c r="B16" s="152" t="s">
        <v>164</v>
      </c>
      <c r="C16" s="14" t="s">
        <v>17</v>
      </c>
      <c r="D16" s="25">
        <v>20</v>
      </c>
      <c r="E16" s="24"/>
      <c r="F16" s="21">
        <f>Tabela1103479[[#This Row],[Ilość]]*Tabela1103479[[#This Row],[Cena jednostkowa brutto]]</f>
        <v>0</v>
      </c>
      <c r="G16" s="2"/>
    </row>
    <row r="17" spans="1:7" ht="51" x14ac:dyDescent="0.2">
      <c r="A17" s="118">
        <v>12</v>
      </c>
      <c r="B17" s="153" t="s">
        <v>264</v>
      </c>
      <c r="C17" s="14" t="s">
        <v>48</v>
      </c>
      <c r="D17" s="25">
        <v>1</v>
      </c>
      <c r="E17" s="7"/>
      <c r="F17" s="21">
        <f>Tabela1103479[[#This Row],[Ilość]]*Tabela1103479[[#This Row],[Cena jednostkowa brutto]]</f>
        <v>0</v>
      </c>
      <c r="G17" s="2"/>
    </row>
    <row r="18" spans="1:7" ht="76.5" x14ac:dyDescent="0.2">
      <c r="A18" s="50">
        <v>13</v>
      </c>
      <c r="B18" s="153" t="s">
        <v>165</v>
      </c>
      <c r="C18" s="14" t="s">
        <v>48</v>
      </c>
      <c r="D18" s="25">
        <v>1</v>
      </c>
      <c r="E18" s="24"/>
      <c r="F18" s="21">
        <f>Tabela1103479[[#This Row],[Ilość]]*Tabela1103479[[#This Row],[Cena jednostkowa brutto]]</f>
        <v>0</v>
      </c>
      <c r="G18" s="2"/>
    </row>
    <row r="19" spans="1:7" ht="76.5" x14ac:dyDescent="0.2">
      <c r="A19" s="118">
        <v>14</v>
      </c>
      <c r="B19" s="153" t="s">
        <v>166</v>
      </c>
      <c r="C19" s="14" t="s">
        <v>48</v>
      </c>
      <c r="D19" s="25">
        <v>1</v>
      </c>
      <c r="E19" s="7"/>
      <c r="F19" s="21">
        <f>Tabela1103479[[#This Row],[Ilość]]*Tabela1103479[[#This Row],[Cena jednostkowa brutto]]</f>
        <v>0</v>
      </c>
      <c r="G19" s="2"/>
    </row>
    <row r="20" spans="1:7" ht="76.5" x14ac:dyDescent="0.2">
      <c r="A20" s="50">
        <v>15</v>
      </c>
      <c r="B20" s="153" t="s">
        <v>167</v>
      </c>
      <c r="C20" s="14" t="s">
        <v>48</v>
      </c>
      <c r="D20" s="25">
        <v>10</v>
      </c>
      <c r="E20" s="24"/>
      <c r="F20" s="21">
        <f>Tabela1103479[[#This Row],[Ilość]]*Tabela1103479[[#This Row],[Cena jednostkowa brutto]]</f>
        <v>0</v>
      </c>
      <c r="G20" s="2"/>
    </row>
    <row r="21" spans="1:7" ht="76.5" x14ac:dyDescent="0.2">
      <c r="A21" s="118">
        <v>16</v>
      </c>
      <c r="B21" s="153" t="s">
        <v>168</v>
      </c>
      <c r="C21" s="14" t="s">
        <v>48</v>
      </c>
      <c r="D21" s="25">
        <v>10</v>
      </c>
      <c r="E21" s="5"/>
      <c r="F21" s="21">
        <f>Tabela1103479[[#This Row],[Ilość]]*Tabela1103479[[#This Row],[Cena jednostkowa brutto]]</f>
        <v>0</v>
      </c>
      <c r="G21" s="12"/>
    </row>
    <row r="22" spans="1:7" ht="63.75" x14ac:dyDescent="0.2">
      <c r="A22" s="50">
        <v>17</v>
      </c>
      <c r="B22" s="153" t="s">
        <v>265</v>
      </c>
      <c r="C22" s="14" t="s">
        <v>48</v>
      </c>
      <c r="D22" s="25">
        <v>1</v>
      </c>
      <c r="E22" s="5"/>
      <c r="F22" s="21">
        <f>Tabela1103479[[#This Row],[Ilość]]*Tabela1103479[[#This Row],[Cena jednostkowa brutto]]</f>
        <v>0</v>
      </c>
      <c r="G22" s="12"/>
    </row>
    <row r="23" spans="1:7" ht="63.75" x14ac:dyDescent="0.2">
      <c r="A23" s="118">
        <v>18</v>
      </c>
      <c r="B23" s="153" t="s">
        <v>266</v>
      </c>
      <c r="C23" s="14" t="s">
        <v>48</v>
      </c>
      <c r="D23" s="25">
        <v>1</v>
      </c>
      <c r="E23" s="5"/>
      <c r="F23" s="21">
        <f>Tabela1103479[[#This Row],[Ilość]]*Tabela1103479[[#This Row],[Cena jednostkowa brutto]]</f>
        <v>0</v>
      </c>
      <c r="G23" s="12"/>
    </row>
    <row r="24" spans="1:7" ht="63.75" x14ac:dyDescent="0.2">
      <c r="A24" s="50">
        <v>19</v>
      </c>
      <c r="B24" s="153" t="s">
        <v>169</v>
      </c>
      <c r="C24" s="14" t="s">
        <v>48</v>
      </c>
      <c r="D24" s="25">
        <v>1</v>
      </c>
      <c r="E24" s="5"/>
      <c r="F24" s="21">
        <f>Tabela1103479[[#This Row],[Ilość]]*Tabela1103479[[#This Row],[Cena jednostkowa brutto]]</f>
        <v>0</v>
      </c>
      <c r="G24" s="12"/>
    </row>
    <row r="25" spans="1:7" x14ac:dyDescent="0.2">
      <c r="A25" s="84"/>
      <c r="B25" s="85"/>
      <c r="C25" s="86"/>
      <c r="D25" s="86"/>
      <c r="E25" s="87"/>
      <c r="F25" s="88">
        <f>SUM(F6:F24)</f>
        <v>0</v>
      </c>
      <c r="G25" s="89"/>
    </row>
    <row r="26" spans="1:7" ht="51" x14ac:dyDescent="0.2">
      <c r="A26" s="34">
        <f>F25</f>
        <v>0</v>
      </c>
      <c r="B26" s="41" t="s">
        <v>12</v>
      </c>
      <c r="F26" s="36"/>
    </row>
    <row r="27" spans="1:7" x14ac:dyDescent="0.2">
      <c r="E27" s="210"/>
      <c r="F27" s="210"/>
    </row>
    <row r="28" spans="1:7" x14ac:dyDescent="0.2">
      <c r="E28" s="211" t="s">
        <v>13</v>
      </c>
      <c r="F28" s="211"/>
    </row>
    <row r="29" spans="1:7" x14ac:dyDescent="0.2">
      <c r="E29" s="212" t="s">
        <v>14</v>
      </c>
      <c r="F29" s="212"/>
    </row>
    <row r="32" spans="1:7" ht="25.5" x14ac:dyDescent="0.2">
      <c r="A32" s="42">
        <v>1524</v>
      </c>
      <c r="B32" s="41" t="s">
        <v>15</v>
      </c>
    </row>
  </sheetData>
  <mergeCells count="5">
    <mergeCell ref="F1:G1"/>
    <mergeCell ref="B2:G2"/>
    <mergeCell ref="E27:F27"/>
    <mergeCell ref="E28:F28"/>
    <mergeCell ref="E29:F29"/>
  </mergeCells>
  <conditionalFormatting sqref="F1 F3:G3 F4:F5">
    <cfRule type="cellIs" dxfId="293" priority="10" stopIfTrue="1" operator="equal">
      <formula>0</formula>
    </cfRule>
  </conditionalFormatting>
  <conditionalFormatting sqref="G6:G9">
    <cfRule type="duplicateValues" dxfId="292" priority="9"/>
  </conditionalFormatting>
  <conditionalFormatting sqref="G10">
    <cfRule type="duplicateValues" dxfId="291" priority="8"/>
  </conditionalFormatting>
  <conditionalFormatting sqref="G11">
    <cfRule type="duplicateValues" dxfId="290" priority="7"/>
  </conditionalFormatting>
  <conditionalFormatting sqref="G12:G13">
    <cfRule type="duplicateValues" dxfId="289" priority="6"/>
  </conditionalFormatting>
  <conditionalFormatting sqref="G14">
    <cfRule type="duplicateValues" dxfId="288" priority="5"/>
  </conditionalFormatting>
  <conditionalFormatting sqref="G15:G16">
    <cfRule type="duplicateValues" dxfId="287" priority="4"/>
  </conditionalFormatting>
  <conditionalFormatting sqref="G17:G18">
    <cfRule type="duplicateValues" dxfId="286" priority="3"/>
  </conditionalFormatting>
  <conditionalFormatting sqref="G19">
    <cfRule type="duplicateValues" dxfId="285" priority="2"/>
  </conditionalFormatting>
  <conditionalFormatting sqref="G20">
    <cfRule type="duplicateValues" dxfId="284" priority="1"/>
  </conditionalFormatting>
  <pageMargins left="0.70866141732283472" right="0.70866141732283472" top="0.74803149606299213" bottom="0.74803149606299213" header="0.31496062992125984" footer="0.31496062992125984"/>
  <pageSetup paperSize="9" scale="61" fitToHeight="2"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7"/>
  <sheetViews>
    <sheetView topLeftCell="A40" workbookViewId="0">
      <selection activeCell="F40" sqref="F40"/>
    </sheetView>
  </sheetViews>
  <sheetFormatPr defaultRowHeight="12.75" x14ac:dyDescent="0.2"/>
  <cols>
    <col min="1" max="1" width="9.5703125" style="19" customWidth="1"/>
    <col min="2" max="2" width="62.140625" style="26" customWidth="1"/>
    <col min="3" max="3" width="7.28515625" style="27" customWidth="1"/>
    <col min="4" max="4" width="9.140625" style="35"/>
    <col min="5" max="5" width="20.5703125" style="82" customWidth="1"/>
    <col min="6" max="6" width="14.85546875" style="27" customWidth="1"/>
    <col min="7" max="7" width="18.85546875" style="28" customWidth="1"/>
    <col min="8" max="16384" width="9.140625" style="8"/>
  </cols>
  <sheetData>
    <row r="1" spans="1:7" x14ac:dyDescent="0.2">
      <c r="D1" s="27"/>
      <c r="F1" s="209"/>
      <c r="G1" s="209"/>
    </row>
    <row r="2" spans="1:7" ht="18" customHeight="1" x14ac:dyDescent="0.2">
      <c r="B2" s="205" t="s">
        <v>97</v>
      </c>
      <c r="C2" s="205"/>
      <c r="D2" s="205"/>
      <c r="E2" s="205"/>
      <c r="F2" s="205"/>
      <c r="G2" s="205"/>
    </row>
    <row r="3" spans="1:7" x14ac:dyDescent="0.2">
      <c r="D3" s="27"/>
    </row>
    <row r="4" spans="1:7" ht="25.5" x14ac:dyDescent="0.2">
      <c r="A4" s="37" t="s">
        <v>0</v>
      </c>
      <c r="B4" s="38" t="s">
        <v>1</v>
      </c>
      <c r="C4" s="39" t="s">
        <v>2</v>
      </c>
      <c r="D4" s="39" t="s">
        <v>3</v>
      </c>
      <c r="E4" s="40" t="s">
        <v>4</v>
      </c>
      <c r="F4" s="37" t="s">
        <v>5</v>
      </c>
      <c r="G4" s="39" t="s">
        <v>6</v>
      </c>
    </row>
    <row r="5" spans="1:7" ht="13.5" thickBot="1" x14ac:dyDescent="0.25">
      <c r="A5" s="29" t="s">
        <v>7</v>
      </c>
      <c r="B5" s="30" t="s">
        <v>8</v>
      </c>
      <c r="C5" s="31" t="s">
        <v>9</v>
      </c>
      <c r="D5" s="31" t="s">
        <v>10</v>
      </c>
      <c r="E5" s="32">
        <v>5</v>
      </c>
      <c r="F5" s="33" t="s">
        <v>113</v>
      </c>
      <c r="G5" s="31" t="s">
        <v>114</v>
      </c>
    </row>
    <row r="6" spans="1:7" ht="26.25" thickTop="1" x14ac:dyDescent="0.2">
      <c r="A6" s="9">
        <v>1</v>
      </c>
      <c r="B6" s="152" t="s">
        <v>121</v>
      </c>
      <c r="C6" s="14" t="s">
        <v>17</v>
      </c>
      <c r="D6" s="25">
        <v>100</v>
      </c>
      <c r="E6" s="24"/>
      <c r="F6" s="21">
        <f>Tabela11034710[[#This Row],[Ilość]]*Tabela11034710[[#This Row],[Cena jednostkowa brutto]]</f>
        <v>0</v>
      </c>
      <c r="G6" s="2"/>
    </row>
    <row r="7" spans="1:7" ht="38.25" x14ac:dyDescent="0.2">
      <c r="A7" s="108">
        <v>2</v>
      </c>
      <c r="B7" s="152" t="s">
        <v>122</v>
      </c>
      <c r="C7" s="14" t="s">
        <v>17</v>
      </c>
      <c r="D7" s="25">
        <v>17</v>
      </c>
      <c r="E7" s="7"/>
      <c r="F7" s="21">
        <f>Tabela11034710[[#This Row],[Ilość]]*Tabela11034710[[#This Row],[Cena jednostkowa brutto]]</f>
        <v>0</v>
      </c>
      <c r="G7" s="2"/>
    </row>
    <row r="8" spans="1:7" ht="38.25" x14ac:dyDescent="0.2">
      <c r="A8" s="9">
        <v>3</v>
      </c>
      <c r="B8" s="152" t="s">
        <v>123</v>
      </c>
      <c r="C8" s="14" t="s">
        <v>17</v>
      </c>
      <c r="D8" s="99">
        <v>14</v>
      </c>
      <c r="E8" s="22"/>
      <c r="F8" s="21">
        <f>Tabela11034710[[#This Row],[Ilość]]*Tabela11034710[[#This Row],[Cena jednostkowa brutto]]</f>
        <v>0</v>
      </c>
      <c r="G8" s="2"/>
    </row>
    <row r="9" spans="1:7" ht="38.25" x14ac:dyDescent="0.2">
      <c r="A9" s="108">
        <v>4</v>
      </c>
      <c r="B9" s="152" t="s">
        <v>124</v>
      </c>
      <c r="C9" s="14" t="s">
        <v>17</v>
      </c>
      <c r="D9" s="25">
        <v>3</v>
      </c>
      <c r="E9" s="22"/>
      <c r="F9" s="21">
        <f>Tabela11034710[[#This Row],[Ilość]]*Tabela11034710[[#This Row],[Cena jednostkowa brutto]]</f>
        <v>0</v>
      </c>
      <c r="G9" s="2"/>
    </row>
    <row r="10" spans="1:7" ht="38.25" x14ac:dyDescent="0.2">
      <c r="A10" s="9">
        <v>5</v>
      </c>
      <c r="B10" s="152" t="s">
        <v>125</v>
      </c>
      <c r="C10" s="14" t="s">
        <v>17</v>
      </c>
      <c r="D10" s="25">
        <v>12</v>
      </c>
      <c r="E10" s="22"/>
      <c r="F10" s="21">
        <f>Tabela11034710[[#This Row],[Ilość]]*Tabela11034710[[#This Row],[Cena jednostkowa brutto]]</f>
        <v>0</v>
      </c>
      <c r="G10" s="2"/>
    </row>
    <row r="11" spans="1:7" s="19" customFormat="1" ht="38.25" x14ac:dyDescent="0.2">
      <c r="A11" s="108">
        <v>6</v>
      </c>
      <c r="B11" s="152" t="s">
        <v>126</v>
      </c>
      <c r="C11" s="14" t="s">
        <v>17</v>
      </c>
      <c r="D11" s="121">
        <v>18</v>
      </c>
      <c r="E11" s="22"/>
      <c r="F11" s="21">
        <f>Tabela11034710[[#This Row],[Ilość]]*Tabela11034710[[#This Row],[Cena jednostkowa brutto]]</f>
        <v>0</v>
      </c>
      <c r="G11" s="2"/>
    </row>
    <row r="12" spans="1:7" ht="38.25" x14ac:dyDescent="0.2">
      <c r="A12" s="9">
        <v>7</v>
      </c>
      <c r="B12" s="152" t="s">
        <v>127</v>
      </c>
      <c r="C12" s="14" t="s">
        <v>17</v>
      </c>
      <c r="D12" s="121">
        <v>10</v>
      </c>
      <c r="E12" s="22"/>
      <c r="F12" s="21">
        <f>Tabela11034710[[#This Row],[Ilość]]*Tabela11034710[[#This Row],[Cena jednostkowa brutto]]</f>
        <v>0</v>
      </c>
      <c r="G12" s="2"/>
    </row>
    <row r="13" spans="1:7" ht="38.25" x14ac:dyDescent="0.2">
      <c r="A13" s="108">
        <v>8</v>
      </c>
      <c r="B13" s="152" t="s">
        <v>128</v>
      </c>
      <c r="C13" s="14" t="s">
        <v>17</v>
      </c>
      <c r="D13" s="25">
        <v>100</v>
      </c>
      <c r="E13" s="7"/>
      <c r="F13" s="21">
        <f>Tabela11034710[[#This Row],[Ilość]]*Tabela11034710[[#This Row],[Cena jednostkowa brutto]]</f>
        <v>0</v>
      </c>
      <c r="G13" s="2"/>
    </row>
    <row r="14" spans="1:7" ht="89.25" x14ac:dyDescent="0.2">
      <c r="A14" s="9">
        <v>9</v>
      </c>
      <c r="B14" s="153" t="s">
        <v>129</v>
      </c>
      <c r="C14" s="14" t="s">
        <v>48</v>
      </c>
      <c r="D14" s="121">
        <v>2</v>
      </c>
      <c r="E14" s="22"/>
      <c r="F14" s="21">
        <f>Tabela11034710[[#This Row],[Ilość]]*Tabela11034710[[#This Row],[Cena jednostkowa brutto]]</f>
        <v>0</v>
      </c>
      <c r="G14" s="2"/>
    </row>
    <row r="15" spans="1:7" ht="89.25" x14ac:dyDescent="0.2">
      <c r="A15" s="108">
        <v>10</v>
      </c>
      <c r="B15" s="153" t="s">
        <v>130</v>
      </c>
      <c r="C15" s="14" t="s">
        <v>48</v>
      </c>
      <c r="D15" s="14">
        <v>10</v>
      </c>
      <c r="E15" s="7"/>
      <c r="F15" s="21">
        <f>Tabela11034710[[#This Row],[Ilość]]*Tabela11034710[[#This Row],[Cena jednostkowa brutto]]</f>
        <v>0</v>
      </c>
      <c r="G15" s="2"/>
    </row>
    <row r="16" spans="1:7" ht="114.75" x14ac:dyDescent="0.2">
      <c r="A16" s="9">
        <v>11</v>
      </c>
      <c r="B16" s="153" t="s">
        <v>131</v>
      </c>
      <c r="C16" s="14" t="s">
        <v>48</v>
      </c>
      <c r="D16" s="121">
        <v>1</v>
      </c>
      <c r="E16" s="22"/>
      <c r="F16" s="21">
        <f>Tabela11034710[[#This Row],[Ilość]]*Tabela11034710[[#This Row],[Cena jednostkowa brutto]]</f>
        <v>0</v>
      </c>
      <c r="G16" s="2"/>
    </row>
    <row r="17" spans="1:7" ht="63.75" x14ac:dyDescent="0.2">
      <c r="A17" s="108">
        <v>12</v>
      </c>
      <c r="B17" s="153" t="s">
        <v>132</v>
      </c>
      <c r="C17" s="14" t="s">
        <v>48</v>
      </c>
      <c r="D17" s="14">
        <v>2</v>
      </c>
      <c r="E17" s="7"/>
      <c r="F17" s="21">
        <f>Tabela11034710[[#This Row],[Ilość]]*Tabela11034710[[#This Row],[Cena jednostkowa brutto]]</f>
        <v>0</v>
      </c>
      <c r="G17" s="2"/>
    </row>
    <row r="18" spans="1:7" ht="38.25" x14ac:dyDescent="0.2">
      <c r="A18" s="9">
        <v>13</v>
      </c>
      <c r="B18" s="153" t="s">
        <v>133</v>
      </c>
      <c r="C18" s="14" t="s">
        <v>48</v>
      </c>
      <c r="D18" s="14">
        <v>1</v>
      </c>
      <c r="E18" s="22"/>
      <c r="F18" s="21">
        <f>Tabela11034710[[#This Row],[Ilość]]*Tabela11034710[[#This Row],[Cena jednostkowa brutto]]</f>
        <v>0</v>
      </c>
      <c r="G18" s="2"/>
    </row>
    <row r="19" spans="1:7" ht="51" x14ac:dyDescent="0.2">
      <c r="A19" s="108">
        <v>14</v>
      </c>
      <c r="B19" s="153" t="s">
        <v>134</v>
      </c>
      <c r="C19" s="14" t="s">
        <v>48</v>
      </c>
      <c r="D19" s="14">
        <v>100</v>
      </c>
      <c r="E19" s="22"/>
      <c r="F19" s="21">
        <f>Tabela11034710[[#This Row],[Ilość]]*Tabela11034710[[#This Row],[Cena jednostkowa brutto]]</f>
        <v>0</v>
      </c>
      <c r="G19" s="2"/>
    </row>
    <row r="20" spans="1:7" ht="51" x14ac:dyDescent="0.2">
      <c r="A20" s="9">
        <v>15</v>
      </c>
      <c r="B20" s="153" t="s">
        <v>135</v>
      </c>
      <c r="C20" s="14" t="s">
        <v>48</v>
      </c>
      <c r="D20" s="14">
        <v>10</v>
      </c>
      <c r="E20" s="22"/>
      <c r="F20" s="21">
        <f>Tabela11034710[[#This Row],[Ilość]]*Tabela11034710[[#This Row],[Cena jednostkowa brutto]]</f>
        <v>0</v>
      </c>
      <c r="G20" s="2"/>
    </row>
    <row r="21" spans="1:7" ht="63.75" x14ac:dyDescent="0.2">
      <c r="A21" s="108">
        <v>16</v>
      </c>
      <c r="B21" s="153" t="s">
        <v>136</v>
      </c>
      <c r="C21" s="14" t="s">
        <v>66</v>
      </c>
      <c r="D21" s="14">
        <v>1</v>
      </c>
      <c r="E21" s="22"/>
      <c r="F21" s="21">
        <f>Tabela11034710[[#This Row],[Ilość]]*Tabela11034710[[#This Row],[Cena jednostkowa brutto]]</f>
        <v>0</v>
      </c>
      <c r="G21" s="2"/>
    </row>
    <row r="22" spans="1:7" ht="89.25" x14ac:dyDescent="0.2">
      <c r="A22" s="9">
        <v>17</v>
      </c>
      <c r="B22" s="153" t="s">
        <v>137</v>
      </c>
      <c r="C22" s="14" t="s">
        <v>66</v>
      </c>
      <c r="D22" s="14">
        <v>1</v>
      </c>
      <c r="E22" s="22"/>
      <c r="F22" s="21">
        <f>Tabela11034710[[#This Row],[Ilość]]*Tabela11034710[[#This Row],[Cena jednostkowa brutto]]</f>
        <v>0</v>
      </c>
      <c r="G22" s="2"/>
    </row>
    <row r="23" spans="1:7" ht="140.25" x14ac:dyDescent="0.2">
      <c r="A23" s="108">
        <v>18</v>
      </c>
      <c r="B23" s="153" t="s">
        <v>267</v>
      </c>
      <c r="C23" s="14" t="s">
        <v>66</v>
      </c>
      <c r="D23" s="14">
        <v>1</v>
      </c>
      <c r="E23" s="7"/>
      <c r="F23" s="21">
        <f>Tabela11034710[[#This Row],[Ilość]]*Tabela11034710[[#This Row],[Cena jednostkowa brutto]]</f>
        <v>0</v>
      </c>
      <c r="G23" s="2"/>
    </row>
    <row r="24" spans="1:7" ht="89.25" x14ac:dyDescent="0.2">
      <c r="A24" s="9">
        <v>19</v>
      </c>
      <c r="B24" s="153" t="s">
        <v>138</v>
      </c>
      <c r="C24" s="14" t="s">
        <v>48</v>
      </c>
      <c r="D24" s="14">
        <v>10</v>
      </c>
      <c r="E24" s="22"/>
      <c r="F24" s="21">
        <f>Tabela11034710[[#This Row],[Ilość]]*Tabela11034710[[#This Row],[Cena jednostkowa brutto]]</f>
        <v>0</v>
      </c>
      <c r="G24" s="2"/>
    </row>
    <row r="25" spans="1:7" ht="76.5" x14ac:dyDescent="0.2">
      <c r="A25" s="108">
        <v>20</v>
      </c>
      <c r="B25" s="153" t="s">
        <v>139</v>
      </c>
      <c r="C25" s="14" t="s">
        <v>48</v>
      </c>
      <c r="D25" s="14">
        <v>1</v>
      </c>
      <c r="E25" s="22"/>
      <c r="F25" s="21">
        <f>Tabela11034710[[#This Row],[Ilość]]*Tabela11034710[[#This Row],[Cena jednostkowa brutto]]</f>
        <v>0</v>
      </c>
      <c r="G25" s="2"/>
    </row>
    <row r="26" spans="1:7" ht="76.5" x14ac:dyDescent="0.2">
      <c r="A26" s="9">
        <v>21</v>
      </c>
      <c r="B26" s="153" t="s">
        <v>140</v>
      </c>
      <c r="C26" s="14" t="s">
        <v>48</v>
      </c>
      <c r="D26" s="14">
        <v>30</v>
      </c>
      <c r="E26" s="22"/>
      <c r="F26" s="21">
        <f>Tabela11034710[[#This Row],[Ilość]]*Tabela11034710[[#This Row],[Cena jednostkowa brutto]]</f>
        <v>0</v>
      </c>
      <c r="G26" s="2"/>
    </row>
    <row r="27" spans="1:7" ht="63.75" x14ac:dyDescent="0.2">
      <c r="A27" s="108">
        <v>22</v>
      </c>
      <c r="B27" s="153" t="s">
        <v>141</v>
      </c>
      <c r="C27" s="14" t="s">
        <v>48</v>
      </c>
      <c r="D27" s="14">
        <v>30</v>
      </c>
      <c r="E27" s="7"/>
      <c r="F27" s="21">
        <f>Tabela11034710[[#This Row],[Ilość]]*Tabela11034710[[#This Row],[Cena jednostkowa brutto]]</f>
        <v>0</v>
      </c>
      <c r="G27" s="2"/>
    </row>
    <row r="28" spans="1:7" ht="114.75" x14ac:dyDescent="0.2">
      <c r="A28" s="9">
        <v>23</v>
      </c>
      <c r="B28" s="153" t="s">
        <v>142</v>
      </c>
      <c r="C28" s="14" t="s">
        <v>48</v>
      </c>
      <c r="D28" s="14">
        <v>2</v>
      </c>
      <c r="E28" s="22"/>
      <c r="F28" s="21">
        <f>Tabela11034710[[#This Row],[Ilość]]*Tabela11034710[[#This Row],[Cena jednostkowa brutto]]</f>
        <v>0</v>
      </c>
      <c r="G28" s="2"/>
    </row>
    <row r="29" spans="1:7" ht="102" x14ac:dyDescent="0.2">
      <c r="A29" s="108">
        <v>24</v>
      </c>
      <c r="B29" s="153" t="s">
        <v>143</v>
      </c>
      <c r="C29" s="14" t="s">
        <v>48</v>
      </c>
      <c r="D29" s="14">
        <v>50</v>
      </c>
      <c r="E29" s="7"/>
      <c r="F29" s="21">
        <f>Tabela11034710[[#This Row],[Ilość]]*Tabela11034710[[#This Row],[Cena jednostkowa brutto]]</f>
        <v>0</v>
      </c>
      <c r="G29" s="2"/>
    </row>
    <row r="30" spans="1:7" ht="89.25" x14ac:dyDescent="0.2">
      <c r="A30" s="9">
        <v>25</v>
      </c>
      <c r="B30" s="153" t="s">
        <v>144</v>
      </c>
      <c r="C30" s="14" t="s">
        <v>48</v>
      </c>
      <c r="D30" s="14">
        <v>50</v>
      </c>
      <c r="E30" s="22"/>
      <c r="F30" s="21">
        <f>Tabela11034710[[#This Row],[Ilość]]*Tabela11034710[[#This Row],[Cena jednostkowa brutto]]</f>
        <v>0</v>
      </c>
      <c r="G30" s="2"/>
    </row>
    <row r="31" spans="1:7" ht="51" x14ac:dyDescent="0.2">
      <c r="A31" s="108">
        <v>26</v>
      </c>
      <c r="B31" s="153" t="s">
        <v>145</v>
      </c>
      <c r="C31" s="14" t="s">
        <v>48</v>
      </c>
      <c r="D31" s="14">
        <v>20</v>
      </c>
      <c r="E31" s="7"/>
      <c r="F31" s="21">
        <f>Tabela11034710[[#This Row],[Ilość]]*Tabela11034710[[#This Row],[Cena jednostkowa brutto]]</f>
        <v>0</v>
      </c>
      <c r="G31" s="2"/>
    </row>
    <row r="32" spans="1:7" ht="63.75" x14ac:dyDescent="0.2">
      <c r="A32" s="9">
        <v>27</v>
      </c>
      <c r="B32" s="153" t="s">
        <v>146</v>
      </c>
      <c r="C32" s="14" t="s">
        <v>48</v>
      </c>
      <c r="D32" s="14">
        <v>1</v>
      </c>
      <c r="E32" s="22"/>
      <c r="F32" s="21">
        <f>Tabela11034710[[#This Row],[Ilość]]*Tabela11034710[[#This Row],[Cena jednostkowa brutto]]</f>
        <v>0</v>
      </c>
      <c r="G32" s="2"/>
    </row>
    <row r="33" spans="1:7" ht="51" x14ac:dyDescent="0.2">
      <c r="A33" s="108">
        <v>28</v>
      </c>
      <c r="B33" s="153" t="s">
        <v>147</v>
      </c>
      <c r="C33" s="14" t="s">
        <v>48</v>
      </c>
      <c r="D33" s="14">
        <v>1</v>
      </c>
      <c r="E33" s="7"/>
      <c r="F33" s="21">
        <f>Tabela11034710[[#This Row],[Ilość]]*Tabela11034710[[#This Row],[Cena jednostkowa brutto]]</f>
        <v>0</v>
      </c>
      <c r="G33" s="2"/>
    </row>
    <row r="34" spans="1:7" ht="76.5" x14ac:dyDescent="0.2">
      <c r="A34" s="9">
        <v>29</v>
      </c>
      <c r="B34" s="153" t="s">
        <v>148</v>
      </c>
      <c r="C34" s="14" t="s">
        <v>48</v>
      </c>
      <c r="D34" s="14">
        <v>2</v>
      </c>
      <c r="E34" s="22"/>
      <c r="F34" s="21">
        <f>Tabela11034710[[#This Row],[Ilość]]*Tabela11034710[[#This Row],[Cena jednostkowa brutto]]</f>
        <v>0</v>
      </c>
      <c r="G34" s="2"/>
    </row>
    <row r="35" spans="1:7" ht="76.5" x14ac:dyDescent="0.2">
      <c r="A35" s="108">
        <v>30</v>
      </c>
      <c r="B35" s="153" t="s">
        <v>149</v>
      </c>
      <c r="C35" s="14" t="s">
        <v>48</v>
      </c>
      <c r="D35" s="14">
        <v>1</v>
      </c>
      <c r="E35" s="7"/>
      <c r="F35" s="21">
        <f>Tabela11034710[[#This Row],[Ilość]]*Tabela11034710[[#This Row],[Cena jednostkowa brutto]]</f>
        <v>0</v>
      </c>
      <c r="G35" s="2"/>
    </row>
    <row r="36" spans="1:7" s="43" customFormat="1" ht="63.75" x14ac:dyDescent="0.2">
      <c r="A36" s="9">
        <v>31</v>
      </c>
      <c r="B36" s="153" t="s">
        <v>150</v>
      </c>
      <c r="C36" s="14" t="s">
        <v>48</v>
      </c>
      <c r="D36" s="14">
        <v>1</v>
      </c>
      <c r="E36" s="22"/>
      <c r="F36" s="21">
        <f>Tabela11034710[[#This Row],[Ilość]]*Tabela11034710[[#This Row],[Cena jednostkowa brutto]]</f>
        <v>0</v>
      </c>
      <c r="G36" s="2"/>
    </row>
    <row r="37" spans="1:7" s="43" customFormat="1" ht="114.75" x14ac:dyDescent="0.2">
      <c r="A37" s="108">
        <v>32</v>
      </c>
      <c r="B37" s="153" t="s">
        <v>151</v>
      </c>
      <c r="C37" s="14" t="s">
        <v>48</v>
      </c>
      <c r="D37" s="14">
        <v>30</v>
      </c>
      <c r="E37" s="7"/>
      <c r="F37" s="21">
        <f>Tabela11034710[[#This Row],[Ilość]]*Tabela11034710[[#This Row],[Cena jednostkowa brutto]]</f>
        <v>0</v>
      </c>
      <c r="G37" s="2"/>
    </row>
    <row r="38" spans="1:7" s="43" customFormat="1" ht="89.25" x14ac:dyDescent="0.2">
      <c r="A38" s="9">
        <v>33</v>
      </c>
      <c r="B38" s="153" t="s">
        <v>152</v>
      </c>
      <c r="C38" s="14" t="s">
        <v>48</v>
      </c>
      <c r="D38" s="14">
        <v>30</v>
      </c>
      <c r="E38" s="22"/>
      <c r="F38" s="21">
        <f>Tabela11034710[[#This Row],[Ilość]]*Tabela11034710[[#This Row],[Cena jednostkowa brutto]]</f>
        <v>0</v>
      </c>
      <c r="G38" s="2"/>
    </row>
    <row r="39" spans="1:7" ht="76.5" x14ac:dyDescent="0.2">
      <c r="A39" s="108">
        <v>34</v>
      </c>
      <c r="B39" s="153" t="s">
        <v>153</v>
      </c>
      <c r="C39" s="14" t="s">
        <v>48</v>
      </c>
      <c r="D39" s="14">
        <v>1</v>
      </c>
      <c r="E39" s="5"/>
      <c r="F39" s="21">
        <f>Tabela11034710[[#This Row],[Ilość]]*Tabela11034710[[#This Row],[Cena jednostkowa brutto]]</f>
        <v>0</v>
      </c>
      <c r="G39" s="120"/>
    </row>
    <row r="40" spans="1:7" x14ac:dyDescent="0.2">
      <c r="A40" s="84"/>
      <c r="B40" s="85"/>
      <c r="C40" s="86"/>
      <c r="D40" s="86"/>
      <c r="E40" s="87"/>
      <c r="F40" s="88">
        <f>SUM(F6:F39)</f>
        <v>0</v>
      </c>
      <c r="G40" s="89"/>
    </row>
    <row r="41" spans="1:7" ht="51" x14ac:dyDescent="0.2">
      <c r="A41" s="34">
        <f>F40</f>
        <v>0</v>
      </c>
      <c r="B41" s="41" t="s">
        <v>12</v>
      </c>
      <c r="F41" s="36"/>
    </row>
    <row r="42" spans="1:7" x14ac:dyDescent="0.2">
      <c r="E42" s="210"/>
      <c r="F42" s="210"/>
    </row>
    <row r="43" spans="1:7" x14ac:dyDescent="0.2">
      <c r="E43" s="211" t="s">
        <v>13</v>
      </c>
      <c r="F43" s="211"/>
    </row>
    <row r="44" spans="1:7" x14ac:dyDescent="0.2">
      <c r="E44" s="212" t="s">
        <v>14</v>
      </c>
      <c r="F44" s="212"/>
    </row>
    <row r="47" spans="1:7" ht="25.5" x14ac:dyDescent="0.2">
      <c r="A47" s="42">
        <v>1524</v>
      </c>
      <c r="B47" s="41" t="s">
        <v>15</v>
      </c>
    </row>
  </sheetData>
  <mergeCells count="5">
    <mergeCell ref="F1:G1"/>
    <mergeCell ref="B2:G2"/>
    <mergeCell ref="E42:F42"/>
    <mergeCell ref="E43:F43"/>
    <mergeCell ref="E44:F44"/>
  </mergeCells>
  <conditionalFormatting sqref="F1 F3:G3 F4:F5">
    <cfRule type="cellIs" dxfId="264" priority="26" stopIfTrue="1" operator="equal">
      <formula>0</formula>
    </cfRule>
  </conditionalFormatting>
  <conditionalFormatting sqref="G8">
    <cfRule type="duplicateValues" dxfId="263" priority="24"/>
  </conditionalFormatting>
  <conditionalFormatting sqref="G9:G13">
    <cfRule type="duplicateValues" dxfId="262" priority="23"/>
  </conditionalFormatting>
  <conditionalFormatting sqref="G6:G7">
    <cfRule type="duplicateValues" dxfId="261" priority="35"/>
  </conditionalFormatting>
  <conditionalFormatting sqref="G14:G15">
    <cfRule type="duplicateValues" dxfId="260" priority="22"/>
  </conditionalFormatting>
  <conditionalFormatting sqref="G16:G17">
    <cfRule type="duplicateValues" dxfId="259" priority="21"/>
  </conditionalFormatting>
  <conditionalFormatting sqref="G18:G19">
    <cfRule type="duplicateValues" dxfId="258" priority="20"/>
  </conditionalFormatting>
  <conditionalFormatting sqref="G20">
    <cfRule type="duplicateValues" dxfId="257" priority="19"/>
  </conditionalFormatting>
  <conditionalFormatting sqref="G21">
    <cfRule type="duplicateValues" dxfId="256" priority="18"/>
  </conditionalFormatting>
  <conditionalFormatting sqref="G22">
    <cfRule type="duplicateValues" dxfId="255" priority="17"/>
  </conditionalFormatting>
  <conditionalFormatting sqref="G23">
    <cfRule type="duplicateValues" dxfId="254" priority="16"/>
  </conditionalFormatting>
  <conditionalFormatting sqref="G24">
    <cfRule type="duplicateValues" dxfId="253" priority="15"/>
  </conditionalFormatting>
  <conditionalFormatting sqref="G25:G26">
    <cfRule type="duplicateValues" dxfId="252" priority="14"/>
  </conditionalFormatting>
  <conditionalFormatting sqref="G27">
    <cfRule type="duplicateValues" dxfId="251" priority="13"/>
  </conditionalFormatting>
  <conditionalFormatting sqref="G28">
    <cfRule type="duplicateValues" dxfId="250" priority="12"/>
  </conditionalFormatting>
  <conditionalFormatting sqref="G29">
    <cfRule type="duplicateValues" dxfId="249" priority="11"/>
  </conditionalFormatting>
  <conditionalFormatting sqref="G30">
    <cfRule type="duplicateValues" dxfId="248" priority="10"/>
  </conditionalFormatting>
  <conditionalFormatting sqref="G31:G35">
    <cfRule type="duplicateValues" dxfId="247" priority="9"/>
  </conditionalFormatting>
  <conditionalFormatting sqref="G36:G37">
    <cfRule type="duplicateValues" dxfId="246" priority="8"/>
  </conditionalFormatting>
  <conditionalFormatting sqref="G38">
    <cfRule type="duplicateValues" dxfId="245" priority="7"/>
  </conditionalFormatting>
  <pageMargins left="0.70866141732283472" right="0.70866141732283472" top="0.74803149606299213" bottom="0.74803149606299213" header="0.31496062992125984" footer="0.31496062992125984"/>
  <pageSetup paperSize="9" scale="56" fitToHeight="2"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6"/>
  <sheetViews>
    <sheetView workbookViewId="0">
      <selection activeCell="F9" sqref="F9"/>
    </sheetView>
  </sheetViews>
  <sheetFormatPr defaultRowHeight="12.75" x14ac:dyDescent="0.2"/>
  <cols>
    <col min="1" max="1" width="9.5703125" style="58" customWidth="1"/>
    <col min="2" max="2" width="62.140625" style="59" customWidth="1"/>
    <col min="3" max="3" width="7.28515625" style="60" customWidth="1"/>
    <col min="4" max="4" width="9.140625" style="67"/>
    <col min="5" max="5" width="20.5703125" style="81" customWidth="1"/>
    <col min="6" max="6" width="14.85546875" style="60" customWidth="1"/>
    <col min="7" max="7" width="18.85546875" style="61" customWidth="1"/>
    <col min="8" max="16384" width="9.140625" style="13"/>
  </cols>
  <sheetData>
    <row r="1" spans="1:7" x14ac:dyDescent="0.2">
      <c r="D1" s="60"/>
      <c r="F1" s="204"/>
      <c r="G1" s="204"/>
    </row>
    <row r="2" spans="1:7" ht="18" customHeight="1" x14ac:dyDescent="0.2">
      <c r="B2" s="205" t="s">
        <v>98</v>
      </c>
      <c r="C2" s="205"/>
      <c r="D2" s="205"/>
      <c r="E2" s="205"/>
      <c r="F2" s="205"/>
      <c r="G2" s="205"/>
    </row>
    <row r="3" spans="1:7" x14ac:dyDescent="0.2">
      <c r="D3" s="60"/>
    </row>
    <row r="4" spans="1:7" ht="25.5" x14ac:dyDescent="0.2">
      <c r="A4" s="69" t="s">
        <v>0</v>
      </c>
      <c r="B4" s="70" t="s">
        <v>1</v>
      </c>
      <c r="C4" s="71" t="s">
        <v>2</v>
      </c>
      <c r="D4" s="71" t="s">
        <v>3</v>
      </c>
      <c r="E4" s="72" t="s">
        <v>4</v>
      </c>
      <c r="F4" s="69" t="s">
        <v>5</v>
      </c>
      <c r="G4" s="71" t="s">
        <v>6</v>
      </c>
    </row>
    <row r="5" spans="1:7" ht="13.5" thickBot="1" x14ac:dyDescent="0.25">
      <c r="A5" s="62" t="s">
        <v>7</v>
      </c>
      <c r="B5" s="63" t="s">
        <v>8</v>
      </c>
      <c r="C5" s="64" t="s">
        <v>9</v>
      </c>
      <c r="D5" s="64" t="s">
        <v>10</v>
      </c>
      <c r="E5" s="65">
        <v>5</v>
      </c>
      <c r="F5" s="148" t="s">
        <v>113</v>
      </c>
      <c r="G5" s="149" t="s">
        <v>114</v>
      </c>
    </row>
    <row r="6" spans="1:7" ht="39" thickTop="1" x14ac:dyDescent="0.2">
      <c r="A6" s="44">
        <v>1</v>
      </c>
      <c r="B6" s="45" t="s">
        <v>28</v>
      </c>
      <c r="C6" s="109" t="s">
        <v>17</v>
      </c>
      <c r="D6" s="110">
        <v>2</v>
      </c>
      <c r="E6" s="24"/>
      <c r="F6" s="21">
        <f>Tabela11034711[[#This Row],[Ilość]]*Tabela11034711[[#This Row],[Cena jednostkowa brutto]]</f>
        <v>0</v>
      </c>
      <c r="G6" s="1"/>
    </row>
    <row r="7" spans="1:7" ht="38.25" x14ac:dyDescent="0.2">
      <c r="A7" s="44">
        <v>2</v>
      </c>
      <c r="B7" s="45" t="s">
        <v>29</v>
      </c>
      <c r="C7" s="109" t="s">
        <v>17</v>
      </c>
      <c r="D7" s="110">
        <v>2</v>
      </c>
      <c r="E7" s="5"/>
      <c r="F7" s="21">
        <f>Tabela11034711[[#This Row],[Ilość]]*Tabela11034711[[#This Row],[Cena jednostkowa brutto]]</f>
        <v>0</v>
      </c>
      <c r="G7" s="1"/>
    </row>
    <row r="8" spans="1:7" ht="38.25" x14ac:dyDescent="0.2">
      <c r="A8" s="44">
        <v>3</v>
      </c>
      <c r="B8" s="45" t="s">
        <v>30</v>
      </c>
      <c r="C8" s="109" t="s">
        <v>18</v>
      </c>
      <c r="D8" s="110">
        <v>6</v>
      </c>
      <c r="E8" s="5"/>
      <c r="F8" s="21">
        <f>Tabela11034711[[#This Row],[Ilość]]*Tabela11034711[[#This Row],[Cena jednostkowa brutto]]</f>
        <v>0</v>
      </c>
      <c r="G8" s="1"/>
    </row>
    <row r="9" spans="1:7" x14ac:dyDescent="0.2">
      <c r="A9" s="141"/>
      <c r="B9" s="126"/>
      <c r="C9" s="127"/>
      <c r="D9" s="127"/>
      <c r="E9" s="128"/>
      <c r="F9" s="150">
        <f>SUM(F6:F8)</f>
        <v>0</v>
      </c>
      <c r="G9" s="130"/>
    </row>
    <row r="10" spans="1:7" ht="51" x14ac:dyDescent="0.2">
      <c r="A10" s="104" t="e">
        <f>#REF!</f>
        <v>#REF!</v>
      </c>
      <c r="B10" s="73" t="s">
        <v>12</v>
      </c>
      <c r="F10" s="68"/>
    </row>
    <row r="11" spans="1:7" x14ac:dyDescent="0.2">
      <c r="E11" s="206"/>
      <c r="F11" s="206"/>
    </row>
    <row r="12" spans="1:7" x14ac:dyDescent="0.2">
      <c r="E12" s="207" t="s">
        <v>13</v>
      </c>
      <c r="F12" s="207"/>
    </row>
    <row r="13" spans="1:7" x14ac:dyDescent="0.2">
      <c r="E13" s="208" t="s">
        <v>14</v>
      </c>
      <c r="F13" s="208"/>
    </row>
    <row r="16" spans="1:7" x14ac:dyDescent="0.2">
      <c r="A16" s="74">
        <v>1524</v>
      </c>
      <c r="B16" s="73" t="s">
        <v>15</v>
      </c>
    </row>
  </sheetData>
  <mergeCells count="5">
    <mergeCell ref="F1:G1"/>
    <mergeCell ref="B2:G2"/>
    <mergeCell ref="E11:F11"/>
    <mergeCell ref="E12:F12"/>
    <mergeCell ref="E13:F13"/>
  </mergeCells>
  <conditionalFormatting sqref="F1 F3:G3 F4:F5">
    <cfRule type="cellIs" dxfId="225" priority="2" stopIfTrue="1" operator="equal">
      <formula>0</formula>
    </cfRule>
  </conditionalFormatting>
  <pageMargins left="0.70866141732283472" right="0.70866141732283472" top="0.74803149606299213" bottom="0.74803149606299213" header="0.31496062992125984" footer="0.31496062992125984"/>
  <pageSetup paperSize="9" scale="61"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7"/>
  <sheetViews>
    <sheetView topLeftCell="A19" workbookViewId="0">
      <selection activeCell="F20" sqref="F20"/>
    </sheetView>
  </sheetViews>
  <sheetFormatPr defaultRowHeight="12.75" x14ac:dyDescent="0.2"/>
  <cols>
    <col min="1" max="1" width="9.5703125" style="19" customWidth="1"/>
    <col min="2" max="2" width="62.140625" style="26" customWidth="1"/>
    <col min="3" max="3" width="7.28515625" style="27" customWidth="1"/>
    <col min="4" max="4" width="9.5703125" style="35" bestFit="1" customWidth="1"/>
    <col min="5" max="5" width="20.5703125" style="82" customWidth="1"/>
    <col min="6" max="6" width="14.85546875" style="27" customWidth="1"/>
    <col min="7" max="7" width="18.85546875" style="28" customWidth="1"/>
    <col min="8" max="8" width="14" style="8" bestFit="1" customWidth="1"/>
    <col min="9" max="16384" width="9.140625" style="8"/>
  </cols>
  <sheetData>
    <row r="1" spans="1:7" x14ac:dyDescent="0.2">
      <c r="D1" s="27"/>
      <c r="F1" s="209"/>
      <c r="G1" s="209"/>
    </row>
    <row r="2" spans="1:7" ht="18" customHeight="1" x14ac:dyDescent="0.2">
      <c r="B2" s="205" t="s">
        <v>99</v>
      </c>
      <c r="C2" s="205"/>
      <c r="D2" s="205"/>
      <c r="E2" s="205"/>
      <c r="F2" s="205"/>
      <c r="G2" s="205"/>
    </row>
    <row r="3" spans="1:7" x14ac:dyDescent="0.2">
      <c r="D3" s="27"/>
    </row>
    <row r="4" spans="1:7" ht="25.5" x14ac:dyDescent="0.2">
      <c r="A4" s="37" t="s">
        <v>0</v>
      </c>
      <c r="B4" s="38" t="s">
        <v>1</v>
      </c>
      <c r="C4" s="39" t="s">
        <v>2</v>
      </c>
      <c r="D4" s="39" t="s">
        <v>3</v>
      </c>
      <c r="E4" s="40" t="s">
        <v>4</v>
      </c>
      <c r="F4" s="37" t="s">
        <v>5</v>
      </c>
      <c r="G4" s="39" t="s">
        <v>6</v>
      </c>
    </row>
    <row r="5" spans="1:7" ht="13.5" thickBot="1" x14ac:dyDescent="0.25">
      <c r="A5" s="29" t="s">
        <v>7</v>
      </c>
      <c r="B5" s="75" t="s">
        <v>8</v>
      </c>
      <c r="C5" s="64" t="s">
        <v>9</v>
      </c>
      <c r="D5" s="31" t="s">
        <v>10</v>
      </c>
      <c r="E5" s="32">
        <v>5</v>
      </c>
      <c r="F5" s="33" t="s">
        <v>113</v>
      </c>
      <c r="G5" s="31" t="s">
        <v>114</v>
      </c>
    </row>
    <row r="6" spans="1:7" ht="115.5" thickTop="1" x14ac:dyDescent="0.2">
      <c r="A6" s="9">
        <v>1</v>
      </c>
      <c r="B6" s="45" t="s">
        <v>67</v>
      </c>
      <c r="C6" s="109" t="s">
        <v>17</v>
      </c>
      <c r="D6" s="110">
        <v>4</v>
      </c>
      <c r="E6" s="22"/>
      <c r="F6" s="79">
        <f>Tabela11034712[[#This Row],[Ilość]]*Tabela11034712[[#This Row],[Cena jednostkowa brutto]]</f>
        <v>0</v>
      </c>
      <c r="G6" s="12"/>
    </row>
    <row r="7" spans="1:7" ht="38.25" x14ac:dyDescent="0.2">
      <c r="A7" s="9">
        <v>2</v>
      </c>
      <c r="B7" s="45" t="s">
        <v>31</v>
      </c>
      <c r="C7" s="109" t="s">
        <v>17</v>
      </c>
      <c r="D7" s="110">
        <v>3</v>
      </c>
      <c r="E7" s="51"/>
      <c r="F7" s="79">
        <f>Tabela11034712[[#This Row],[Ilość]]*Tabela11034712[[#This Row],[Cena jednostkowa brutto]]</f>
        <v>0</v>
      </c>
      <c r="G7" s="12"/>
    </row>
    <row r="8" spans="1:7" s="13" customFormat="1" ht="102" x14ac:dyDescent="0.2">
      <c r="A8" s="9">
        <v>3</v>
      </c>
      <c r="B8" s="45" t="s">
        <v>68</v>
      </c>
      <c r="C8" s="109" t="s">
        <v>17</v>
      </c>
      <c r="D8" s="110">
        <v>2</v>
      </c>
      <c r="E8" s="54"/>
      <c r="F8" s="79">
        <f>Tabela11034712[[#This Row],[Ilość]]*Tabela11034712[[#This Row],[Cena jednostkowa brutto]]</f>
        <v>0</v>
      </c>
      <c r="G8" s="1"/>
    </row>
    <row r="9" spans="1:7" s="13" customFormat="1" ht="153" x14ac:dyDescent="0.2">
      <c r="A9" s="9">
        <v>4</v>
      </c>
      <c r="B9" s="45" t="s">
        <v>69</v>
      </c>
      <c r="C9" s="109" t="s">
        <v>18</v>
      </c>
      <c r="D9" s="110">
        <v>1</v>
      </c>
      <c r="E9" s="53"/>
      <c r="F9" s="79">
        <f>Tabela11034712[[#This Row],[Ilość]]*Tabela11034712[[#This Row],[Cena jednostkowa brutto]]</f>
        <v>0</v>
      </c>
      <c r="G9" s="1"/>
    </row>
    <row r="10" spans="1:7" s="13" customFormat="1" ht="178.5" x14ac:dyDescent="0.2">
      <c r="A10" s="9">
        <v>5</v>
      </c>
      <c r="B10" s="45" t="s">
        <v>70</v>
      </c>
      <c r="C10" s="109" t="s">
        <v>18</v>
      </c>
      <c r="D10" s="109">
        <v>3</v>
      </c>
      <c r="E10" s="51"/>
      <c r="F10" s="79">
        <f>Tabela11034712[[#This Row],[Ilość]]*Tabela11034712[[#This Row],[Cena jednostkowa brutto]]</f>
        <v>0</v>
      </c>
      <c r="G10" s="1"/>
    </row>
    <row r="11" spans="1:7" s="13" customFormat="1" ht="178.5" x14ac:dyDescent="0.2">
      <c r="A11" s="9">
        <v>6</v>
      </c>
      <c r="B11" s="45" t="s">
        <v>71</v>
      </c>
      <c r="C11" s="109" t="s">
        <v>18</v>
      </c>
      <c r="D11" s="110">
        <v>1</v>
      </c>
      <c r="E11" s="7"/>
      <c r="F11" s="79">
        <f>Tabela11034712[[#This Row],[Ilość]]*Tabela11034712[[#This Row],[Cena jednostkowa brutto]]</f>
        <v>0</v>
      </c>
      <c r="G11" s="1"/>
    </row>
    <row r="12" spans="1:7" s="13" customFormat="1" ht="51" x14ac:dyDescent="0.2">
      <c r="A12" s="9">
        <v>7</v>
      </c>
      <c r="B12" s="45" t="s">
        <v>72</v>
      </c>
      <c r="C12" s="109" t="s">
        <v>17</v>
      </c>
      <c r="D12" s="110">
        <v>2</v>
      </c>
      <c r="E12" s="22"/>
      <c r="F12" s="79">
        <f>Tabela11034712[[#This Row],[Ilość]]*Tabela11034712[[#This Row],[Cena jednostkowa brutto]]</f>
        <v>0</v>
      </c>
      <c r="G12" s="1"/>
    </row>
    <row r="13" spans="1:7" s="13" customFormat="1" ht="51" x14ac:dyDescent="0.2">
      <c r="A13" s="9">
        <v>8</v>
      </c>
      <c r="B13" s="45" t="s">
        <v>110</v>
      </c>
      <c r="C13" s="109" t="s">
        <v>17</v>
      </c>
      <c r="D13" s="110">
        <v>2</v>
      </c>
      <c r="E13" s="7"/>
      <c r="F13" s="79">
        <f>Tabela11034712[[#This Row],[Ilość]]*Tabela11034712[[#This Row],[Cena jednostkowa brutto]]</f>
        <v>0</v>
      </c>
      <c r="G13" s="1"/>
    </row>
    <row r="14" spans="1:7" s="13" customFormat="1" ht="204" x14ac:dyDescent="0.2">
      <c r="A14" s="9">
        <v>9</v>
      </c>
      <c r="B14" s="45" t="s">
        <v>73</v>
      </c>
      <c r="C14" s="109" t="s">
        <v>17</v>
      </c>
      <c r="D14" s="110">
        <v>2</v>
      </c>
      <c r="E14" s="54"/>
      <c r="F14" s="79">
        <f>Tabela11034712[[#This Row],[Ilość]]*Tabela11034712[[#This Row],[Cena jednostkowa brutto]]</f>
        <v>0</v>
      </c>
      <c r="G14" s="1"/>
    </row>
    <row r="15" spans="1:7" s="13" customFormat="1" ht="102" x14ac:dyDescent="0.2">
      <c r="A15" s="9">
        <v>10</v>
      </c>
      <c r="B15" s="45" t="s">
        <v>111</v>
      </c>
      <c r="C15" s="109" t="s">
        <v>17</v>
      </c>
      <c r="D15" s="110">
        <v>3</v>
      </c>
      <c r="E15" s="7"/>
      <c r="F15" s="79">
        <f>Tabela11034712[[#This Row],[Ilość]]*Tabela11034712[[#This Row],[Cena jednostkowa brutto]]</f>
        <v>0</v>
      </c>
      <c r="G15" s="1"/>
    </row>
    <row r="16" spans="1:7" s="13" customFormat="1" ht="15" x14ac:dyDescent="0.2">
      <c r="A16" s="9">
        <v>11</v>
      </c>
      <c r="B16" s="124" t="s">
        <v>74</v>
      </c>
      <c r="C16" s="14" t="s">
        <v>48</v>
      </c>
      <c r="D16" s="110">
        <v>2</v>
      </c>
      <c r="E16" s="22"/>
      <c r="F16" s="79">
        <f>Tabela11034712[[#This Row],[Ilość]]*Tabela11034712[[#This Row],[Cena jednostkowa brutto]]</f>
        <v>0</v>
      </c>
      <c r="G16" s="1"/>
    </row>
    <row r="17" spans="1:7" s="13" customFormat="1" ht="38.25" x14ac:dyDescent="0.2">
      <c r="A17" s="9">
        <v>12</v>
      </c>
      <c r="B17" s="151" t="s">
        <v>269</v>
      </c>
      <c r="C17" s="109" t="s">
        <v>48</v>
      </c>
      <c r="D17" s="110">
        <v>1</v>
      </c>
      <c r="E17" s="7"/>
      <c r="F17" s="79">
        <f>Tabela11034712[[#This Row],[Ilość]]*Tabela11034712[[#This Row],[Cena jednostkowa brutto]]</f>
        <v>0</v>
      </c>
      <c r="G17" s="1"/>
    </row>
    <row r="18" spans="1:7" s="13" customFormat="1" ht="38.25" x14ac:dyDescent="0.2">
      <c r="A18" s="9">
        <v>13</v>
      </c>
      <c r="B18" s="153" t="s">
        <v>268</v>
      </c>
      <c r="C18" s="14" t="s">
        <v>48</v>
      </c>
      <c r="D18" s="109">
        <v>3</v>
      </c>
      <c r="E18" s="22"/>
      <c r="F18" s="79">
        <f>Tabela11034712[[#This Row],[Ilość]]*Tabela11034712[[#This Row],[Cena jednostkowa brutto]]</f>
        <v>0</v>
      </c>
      <c r="G18" s="1"/>
    </row>
    <row r="19" spans="1:7" s="13" customFormat="1" ht="57.75" x14ac:dyDescent="0.25">
      <c r="A19" s="9">
        <v>14</v>
      </c>
      <c r="B19" s="111" t="s">
        <v>75</v>
      </c>
      <c r="C19" s="109" t="s">
        <v>48</v>
      </c>
      <c r="D19" s="109">
        <v>1</v>
      </c>
      <c r="E19" s="11"/>
      <c r="F19" s="79">
        <f>Tabela11034712[[#This Row],[Ilość]]*Tabela11034712[[#This Row],[Cena jednostkowa brutto]]</f>
        <v>0</v>
      </c>
      <c r="G19" s="12"/>
    </row>
    <row r="20" spans="1:7" x14ac:dyDescent="0.2">
      <c r="A20" s="84"/>
      <c r="B20" s="85"/>
      <c r="C20" s="86"/>
      <c r="D20" s="86"/>
      <c r="E20" s="87"/>
      <c r="F20" s="88">
        <f>SUM(F6:F19)</f>
        <v>0</v>
      </c>
      <c r="G20" s="89"/>
    </row>
    <row r="21" spans="1:7" ht="51" x14ac:dyDescent="0.2">
      <c r="A21" s="34">
        <f>F20</f>
        <v>0</v>
      </c>
      <c r="B21" s="41" t="s">
        <v>12</v>
      </c>
      <c r="F21" s="36"/>
    </row>
    <row r="22" spans="1:7" x14ac:dyDescent="0.2">
      <c r="E22" s="210"/>
      <c r="F22" s="210"/>
    </row>
    <row r="23" spans="1:7" x14ac:dyDescent="0.2">
      <c r="E23" s="211" t="s">
        <v>13</v>
      </c>
      <c r="F23" s="211"/>
    </row>
    <row r="24" spans="1:7" x14ac:dyDescent="0.2">
      <c r="E24" s="212" t="s">
        <v>14</v>
      </c>
      <c r="F24" s="212"/>
    </row>
    <row r="27" spans="1:7" ht="25.5" x14ac:dyDescent="0.2">
      <c r="A27" s="42">
        <v>1524</v>
      </c>
      <c r="B27" s="41" t="s">
        <v>15</v>
      </c>
    </row>
  </sheetData>
  <mergeCells count="5">
    <mergeCell ref="F1:G1"/>
    <mergeCell ref="B2:G2"/>
    <mergeCell ref="E22:F22"/>
    <mergeCell ref="E23:F23"/>
    <mergeCell ref="E24:F24"/>
  </mergeCells>
  <conditionalFormatting sqref="F1 F3:G3 F4:F5 G7:G19">
    <cfRule type="cellIs" dxfId="204" priority="35" stopIfTrue="1" operator="equal">
      <formula>0</formula>
    </cfRule>
  </conditionalFormatting>
  <pageMargins left="0.70866141732283472" right="0.70866141732283472" top="0.74803149606299213" bottom="0.74803149606299213" header="0.31496062992125984" footer="0.31496062992125984"/>
  <pageSetup paperSize="9" scale="61" fitToHeight="2"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D9ADD245-C336-4452-AB6C-E6C0DC01E7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1-ELEKTRONARZĘDZIA</vt:lpstr>
      <vt:lpstr>2-KLUCZE DYNAM.</vt:lpstr>
      <vt:lpstr>3-NARZĘDZIA NSN</vt:lpstr>
      <vt:lpstr>4-NARZĘDZIA POZOST.</vt:lpstr>
      <vt:lpstr>5-NARZĘDZIA DO ZESTAWU</vt:lpstr>
      <vt:lpstr>6-NARZĘDZIA SKRAWAJĄCE</vt:lpstr>
      <vt:lpstr>7-BITY, NASADKI</vt:lpstr>
      <vt:lpstr>8-POMIAROWE NSN</vt:lpstr>
      <vt:lpstr>9-POMIAROWE BEZ NSN</vt:lpstr>
      <vt:lpstr>10- ZESTAW NARZ. FRS 5402-4</vt:lpstr>
      <vt:lpstr>11-DREMEL</vt:lpstr>
      <vt:lpstr>12-LUTOWNICZE</vt:lpstr>
      <vt:lpstr>13-SKRZYNKI</vt:lpstr>
      <vt:lpstr>14-DYSZA IGLICY YA750</vt:lpstr>
      <vt:lpstr>15-ZEST. KLUCZY  911-000CR</vt:lpstr>
      <vt:lpstr>16-NAPINACZE</vt:lpstr>
      <vt:lpstr>17-DRUTY</vt:lpstr>
      <vt:lpstr>18-POZOSTAŁE</vt:lpstr>
      <vt:lpstr>19-narzędzia INFRASTRUKTURA</vt:lpstr>
      <vt:lpstr>20-narzędzia INFRASTRUKTURA</vt:lpstr>
      <vt:lpstr>21-narzędzia INFRASTRUKTURA</vt:lpstr>
      <vt:lpstr>22-narzędzia INFRASTRUKTURA</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Leska Natalia</dc:creator>
  <cp:lastModifiedBy>Muraczewska Marta</cp:lastModifiedBy>
  <cp:lastPrinted>2025-03-13T10:55:25Z</cp:lastPrinted>
  <dcterms:created xsi:type="dcterms:W3CDTF">2022-03-16T09:44:52Z</dcterms:created>
  <dcterms:modified xsi:type="dcterms:W3CDTF">2025-04-14T09:13:01Z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04af52d6-7045-4e3d-8cb7-264826b4f367</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PortionMark">
    <vt:lpwstr>[JAW]</vt:lpwstr>
  </property>
  <property fmtid="{D5CDD505-2E9C-101B-9397-08002B2CF9AE}" pid="7" name="bjSaver">
    <vt:lpwstr>RvwqWTkCVvdV3c9Es7/f3SHAICgPl80H</vt:lpwstr>
  </property>
  <property fmtid="{D5CDD505-2E9C-101B-9397-08002B2CF9AE}" pid="8" name="bjClsUserRVM">
    <vt:lpwstr>[]</vt:lpwstr>
  </property>
  <property fmtid="{D5CDD505-2E9C-101B-9397-08002B2CF9AE}" pid="9" name="s5636:Creator type=author">
    <vt:lpwstr>Leska Natalia</vt:lpwstr>
  </property>
  <property fmtid="{D5CDD505-2E9C-101B-9397-08002B2CF9AE}" pid="10" name="s5636:Creator type=organization">
    <vt:lpwstr>MILNET-Z</vt:lpwstr>
  </property>
  <property fmtid="{D5CDD505-2E9C-101B-9397-08002B2CF9AE}" pid="11" name="s5636:Creator type=IP">
    <vt:lpwstr>10.62.59.115</vt:lpwstr>
  </property>
</Properties>
</file>